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internal.stpauls.school.nz\Users\home\staff\s.stokes2\documents\HATA Review\Financial Literacy\"/>
    </mc:Choice>
  </mc:AlternateContent>
  <xr:revisionPtr revIDLastSave="0" documentId="8_{B044C907-9573-4931-92EF-D1462B5E444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tock Reconciliation " sheetId="1" r:id="rId1"/>
    <sheet name="Example" sheetId="2" r:id="rId2"/>
  </sheets>
  <definedNames>
    <definedName name="_xlnm.Print_Area" localSheetId="1">Example!$A$1:$N$25</definedName>
    <definedName name="_xlnm.Print_Area" localSheetId="0">'Stock Reconciliation 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G16" i="2"/>
  <c r="D16" i="2"/>
  <c r="C16" i="2"/>
  <c r="B16" i="2"/>
  <c r="N15" i="2"/>
  <c r="M15" i="2"/>
  <c r="I15" i="2"/>
  <c r="F15" i="2"/>
  <c r="M14" i="2"/>
  <c r="K14" i="2"/>
  <c r="N14" i="2" s="1"/>
  <c r="I14" i="2"/>
  <c r="F14" i="2"/>
  <c r="M13" i="2"/>
  <c r="K13" i="2"/>
  <c r="N13" i="2" s="1"/>
  <c r="I13" i="2"/>
  <c r="F13" i="2"/>
  <c r="M12" i="2"/>
  <c r="K12" i="2"/>
  <c r="N12" i="2" s="1"/>
  <c r="I12" i="2"/>
  <c r="F12" i="2"/>
  <c r="M11" i="2"/>
  <c r="K11" i="2"/>
  <c r="N11" i="2" s="1"/>
  <c r="I11" i="2"/>
  <c r="F11" i="2"/>
  <c r="N10" i="2"/>
  <c r="M10" i="2"/>
  <c r="I10" i="2"/>
  <c r="F10" i="2"/>
  <c r="N9" i="2"/>
  <c r="M9" i="2"/>
  <c r="I9" i="2"/>
  <c r="F9" i="2"/>
  <c r="M8" i="2"/>
  <c r="K8" i="2"/>
  <c r="N8" i="2" s="1"/>
  <c r="I8" i="2"/>
  <c r="F8" i="2"/>
  <c r="M7" i="2"/>
  <c r="K7" i="2"/>
  <c r="N7" i="2" s="1"/>
  <c r="I7" i="2"/>
  <c r="F7" i="2"/>
  <c r="M6" i="2"/>
  <c r="K6" i="2"/>
  <c r="N6" i="2" s="1"/>
  <c r="I6" i="2"/>
  <c r="F6" i="2"/>
  <c r="I5" i="2"/>
  <c r="F5" i="2"/>
  <c r="J16" i="1"/>
  <c r="J17" i="1" s="1"/>
  <c r="G16" i="1"/>
  <c r="D16" i="1"/>
  <c r="C16" i="1"/>
  <c r="B16" i="1"/>
  <c r="B17" i="1" s="1"/>
  <c r="N15" i="1"/>
  <c r="M15" i="1"/>
  <c r="I15" i="1"/>
  <c r="F15" i="1"/>
  <c r="M14" i="1"/>
  <c r="K14" i="1"/>
  <c r="N14" i="1" s="1"/>
  <c r="I14" i="1"/>
  <c r="F14" i="1"/>
  <c r="M13" i="1"/>
  <c r="K13" i="1"/>
  <c r="N13" i="1" s="1"/>
  <c r="I13" i="1"/>
  <c r="F13" i="1"/>
  <c r="N12" i="1"/>
  <c r="M12" i="1"/>
  <c r="K12" i="1"/>
  <c r="I12" i="1"/>
  <c r="F12" i="1"/>
  <c r="N11" i="1"/>
  <c r="M11" i="1"/>
  <c r="K11" i="1"/>
  <c r="I11" i="1"/>
  <c r="F11" i="1"/>
  <c r="N10" i="1"/>
  <c r="M10" i="1"/>
  <c r="I10" i="1"/>
  <c r="F10" i="1"/>
  <c r="N9" i="1"/>
  <c r="M9" i="1"/>
  <c r="I9" i="1"/>
  <c r="F9" i="1"/>
  <c r="M8" i="1"/>
  <c r="K8" i="1"/>
  <c r="N8" i="1" s="1"/>
  <c r="I8" i="1"/>
  <c r="F8" i="1"/>
  <c r="M7" i="1"/>
  <c r="K7" i="1"/>
  <c r="N7" i="1" s="1"/>
  <c r="I7" i="1"/>
  <c r="F7" i="1"/>
  <c r="N6" i="1"/>
  <c r="N16" i="1" s="1"/>
  <c r="M6" i="1"/>
  <c r="K6" i="1"/>
  <c r="I6" i="1"/>
  <c r="F6" i="1"/>
  <c r="I5" i="1"/>
  <c r="F5" i="1"/>
  <c r="I16" i="1" l="1"/>
  <c r="F16" i="2"/>
  <c r="K16" i="1"/>
  <c r="K17" i="1" s="1"/>
  <c r="F16" i="1"/>
  <c r="M16" i="1"/>
  <c r="B21" i="1" s="1"/>
  <c r="K17" i="2"/>
  <c r="I16" i="2"/>
  <c r="B20" i="2"/>
  <c r="B17" i="2"/>
  <c r="N16" i="2"/>
  <c r="M16" i="2"/>
  <c r="J17" i="2"/>
  <c r="K16" i="2"/>
  <c r="B20" i="1" l="1"/>
  <c r="B22" i="1" s="1"/>
  <c r="B21" i="2"/>
  <c r="B22" i="2" s="1"/>
</calcChain>
</file>

<file path=xl/sharedStrings.xml><?xml version="1.0" encoding="utf-8"?>
<sst xmlns="http://schemas.openxmlformats.org/spreadsheetml/2006/main" count="72" uniqueCount="34">
  <si>
    <t>Stock Reconciliation</t>
  </si>
  <si>
    <t>Stock Class</t>
  </si>
  <si>
    <t>Opening 1st June</t>
  </si>
  <si>
    <t>Births</t>
  </si>
  <si>
    <t>Purch's</t>
  </si>
  <si>
    <t>$/Head</t>
  </si>
  <si>
    <t>Value</t>
  </si>
  <si>
    <t>Sales</t>
  </si>
  <si>
    <t>Deaths</t>
  </si>
  <si>
    <t>Closing 31st May</t>
  </si>
  <si>
    <t>Livestock value/head</t>
  </si>
  <si>
    <t>Opening Total Livestock Value</t>
  </si>
  <si>
    <t>Closing Total Livestock value</t>
  </si>
  <si>
    <t>Heifer Calves</t>
  </si>
  <si>
    <t>R1yr  Heifers</t>
  </si>
  <si>
    <t>R2yr  Heifers</t>
  </si>
  <si>
    <t>MA Cows</t>
  </si>
  <si>
    <t>Bull Calves</t>
  </si>
  <si>
    <t>R1yr steers/bulls</t>
  </si>
  <si>
    <t>R 2yr steers/bulls</t>
  </si>
  <si>
    <t>R3yr steers/bulls</t>
  </si>
  <si>
    <t>Breeding bulls</t>
  </si>
  <si>
    <t>Totals</t>
  </si>
  <si>
    <t>Balance check</t>
  </si>
  <si>
    <t>Livestock Income</t>
  </si>
  <si>
    <t>Net sales</t>
  </si>
  <si>
    <t>Value of Change in Stock Numbers</t>
  </si>
  <si>
    <t>Net Livestock Income</t>
  </si>
  <si>
    <t>here</t>
  </si>
  <si>
    <t>This stock reconciliation calculates Net sales (sales less purchases) and the value of any change in stock numbers giving "net livestock income".</t>
  </si>
  <si>
    <t>A stock rec is especially useful for those changing numbers or building equity through sales</t>
  </si>
  <si>
    <t xml:space="preserve"> IRD NAMV (National average market values) figures are prepopulated but may easily be changed if required. The latest figures may be found</t>
  </si>
  <si>
    <t>Season:</t>
  </si>
  <si>
    <t>Cows milked at December 15th: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</si>
</sst>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0"/>
      <name val="Arial"/>
      <family val="2"/>
    </font>
    <font>
      <sz val="10"/>
      <name val="Helv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9BE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/>
    </fill>
    <fill>
      <patternFill patternType="solid">
        <fgColor theme="6" tint="0.79998168889431442"/>
        <bgColor indexed="64"/>
      </patternFill>
    </fill>
    <fill>
      <patternFill patternType="solid">
        <fgColor rgb="FF444D3E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4" fillId="0" borderId="0"/>
    <xf numFmtId="0" fontId="4" fillId="6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3" fillId="2" borderId="0" xfId="0" applyFont="1" applyFill="1" applyAlignment="1">
      <alignment horizontal="left" vertical="center" indent="1"/>
    </xf>
    <xf numFmtId="0" fontId="2" fillId="2" borderId="0" xfId="0" applyFont="1" applyFill="1"/>
    <xf numFmtId="0" fontId="0" fillId="3" borderId="0" xfId="0" applyFill="1"/>
    <xf numFmtId="3" fontId="5" fillId="4" borderId="1" xfId="3" applyNumberFormat="1" applyFont="1" applyFill="1" applyBorder="1" applyAlignment="1">
      <alignment horizontal="left" vertical="center" indent="1"/>
    </xf>
    <xf numFmtId="3" fontId="5" fillId="4" borderId="1" xfId="3" applyNumberFormat="1" applyFont="1" applyFill="1" applyBorder="1" applyAlignment="1">
      <alignment horizontal="right" vertical="center" wrapText="1" indent="1"/>
    </xf>
    <xf numFmtId="3" fontId="5" fillId="4" borderId="1" xfId="3" applyNumberFormat="1" applyFont="1" applyFill="1" applyBorder="1" applyAlignment="1">
      <alignment horizontal="right" vertical="center" indent="1"/>
    </xf>
    <xf numFmtId="3" fontId="6" fillId="5" borderId="1" xfId="3" applyNumberFormat="1" applyFont="1" applyFill="1" applyBorder="1" applyAlignment="1">
      <alignment horizontal="left" vertical="center" indent="1"/>
    </xf>
    <xf numFmtId="1" fontId="5" fillId="0" borderId="1" xfId="3" applyFont="1" applyBorder="1" applyAlignment="1" applyProtection="1">
      <alignment horizontal="right" vertical="center" wrapText="1" indent="1"/>
      <protection locked="0"/>
    </xf>
    <xf numFmtId="1" fontId="6" fillId="0" borderId="1" xfId="4" applyNumberFormat="1" applyFont="1" applyFill="1" applyBorder="1" applyAlignment="1" applyProtection="1">
      <alignment horizontal="right" vertical="center" indent="1"/>
      <protection locked="0"/>
    </xf>
    <xf numFmtId="3" fontId="6" fillId="0" borderId="1" xfId="3" applyNumberFormat="1" applyFont="1" applyBorder="1" applyAlignment="1" applyProtection="1">
      <alignment horizontal="right" vertical="center" indent="1"/>
      <protection locked="0"/>
    </xf>
    <xf numFmtId="164" fontId="6" fillId="0" borderId="1" xfId="3" applyNumberFormat="1" applyFont="1" applyBorder="1" applyAlignment="1" applyProtection="1">
      <alignment horizontal="right" vertical="center" indent="1"/>
      <protection locked="0"/>
    </xf>
    <xf numFmtId="164" fontId="6" fillId="7" borderId="1" xfId="3" applyNumberFormat="1" applyFont="1" applyFill="1" applyBorder="1" applyAlignment="1">
      <alignment horizontal="right" vertical="center" indent="1"/>
    </xf>
    <xf numFmtId="3" fontId="5" fillId="7" borderId="1" xfId="3" applyNumberFormat="1" applyFont="1" applyFill="1" applyBorder="1" applyAlignment="1">
      <alignment horizontal="right" vertical="center" indent="1"/>
    </xf>
    <xf numFmtId="164" fontId="7" fillId="0" borderId="1" xfId="0" applyNumberFormat="1" applyFont="1" applyBorder="1" applyAlignment="1" applyProtection="1">
      <alignment horizontal="right" vertical="center" indent="1"/>
      <protection locked="0"/>
    </xf>
    <xf numFmtId="164" fontId="7" fillId="7" borderId="1" xfId="0" applyNumberFormat="1" applyFont="1" applyFill="1" applyBorder="1" applyAlignment="1">
      <alignment horizontal="right" vertical="center" indent="1"/>
    </xf>
    <xf numFmtId="1" fontId="6" fillId="0" borderId="1" xfId="3" applyFont="1" applyBorder="1" applyAlignment="1" applyProtection="1">
      <alignment horizontal="right" vertical="center" wrapText="1" indent="1"/>
      <protection locked="0"/>
    </xf>
    <xf numFmtId="3" fontId="6" fillId="7" borderId="1" xfId="3" applyNumberFormat="1" applyFont="1" applyFill="1" applyBorder="1" applyAlignment="1">
      <alignment horizontal="right" vertical="center" indent="1"/>
    </xf>
    <xf numFmtId="164" fontId="6" fillId="0" borderId="1" xfId="1" applyNumberFormat="1" applyFont="1" applyFill="1" applyBorder="1" applyAlignment="1" applyProtection="1">
      <alignment horizontal="right" vertical="center" indent="1"/>
      <protection locked="0"/>
    </xf>
    <xf numFmtId="164" fontId="6" fillId="7" borderId="1" xfId="1" applyNumberFormat="1" applyFont="1" applyFill="1" applyBorder="1" applyAlignment="1" applyProtection="1">
      <alignment horizontal="right" vertical="center" indent="1"/>
    </xf>
    <xf numFmtId="164" fontId="7" fillId="7" borderId="1" xfId="1" applyNumberFormat="1" applyFont="1" applyFill="1" applyBorder="1" applyAlignment="1">
      <alignment horizontal="right" vertical="center" indent="1"/>
    </xf>
    <xf numFmtId="164" fontId="7" fillId="0" borderId="1" xfId="1" applyNumberFormat="1" applyFont="1" applyFill="1" applyBorder="1" applyAlignment="1" applyProtection="1">
      <alignment horizontal="right" vertical="center" indent="1"/>
      <protection locked="0"/>
    </xf>
    <xf numFmtId="3" fontId="6" fillId="5" borderId="1" xfId="3" applyNumberFormat="1" applyFont="1" applyFill="1" applyBorder="1" applyAlignment="1" applyProtection="1">
      <alignment horizontal="left" vertical="center" indent="1"/>
      <protection locked="0"/>
    </xf>
    <xf numFmtId="1" fontId="6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1" xfId="3" applyFont="1" applyBorder="1" applyAlignment="1" applyProtection="1">
      <alignment horizontal="right" vertical="center" indent="1"/>
      <protection locked="0"/>
    </xf>
    <xf numFmtId="0" fontId="6" fillId="7" borderId="1" xfId="4" applyFont="1" applyFill="1" applyBorder="1" applyAlignment="1">
      <alignment horizontal="right" vertical="center" indent="1"/>
    </xf>
    <xf numFmtId="3" fontId="6" fillId="7" borderId="1" xfId="4" applyNumberFormat="1" applyFont="1" applyFill="1" applyBorder="1" applyAlignment="1">
      <alignment horizontal="right" vertical="center" indent="1"/>
    </xf>
    <xf numFmtId="164" fontId="7" fillId="0" borderId="1" xfId="1" applyNumberFormat="1" applyFont="1" applyBorder="1" applyAlignment="1" applyProtection="1">
      <alignment horizontal="right" vertical="center" indent="1"/>
      <protection locked="0"/>
    </xf>
    <xf numFmtId="3" fontId="8" fillId="7" borderId="1" xfId="3" applyNumberFormat="1" applyFont="1" applyFill="1" applyBorder="1" applyAlignment="1">
      <alignment horizontal="left" vertical="center" indent="1"/>
    </xf>
    <xf numFmtId="1" fontId="7" fillId="7" borderId="1" xfId="3" applyFont="1" applyFill="1" applyBorder="1" applyAlignment="1">
      <alignment horizontal="right" vertical="center" wrapText="1" indent="1"/>
    </xf>
    <xf numFmtId="1" fontId="7" fillId="7" borderId="1" xfId="3" applyFont="1" applyFill="1" applyBorder="1" applyAlignment="1">
      <alignment horizontal="right" vertical="center" indent="1"/>
    </xf>
    <xf numFmtId="3" fontId="7" fillId="7" borderId="1" xfId="3" applyNumberFormat="1" applyFont="1" applyFill="1" applyBorder="1" applyAlignment="1">
      <alignment horizontal="right" vertical="center" indent="1"/>
    </xf>
    <xf numFmtId="164" fontId="7" fillId="7" borderId="1" xfId="3" applyNumberFormat="1" applyFont="1" applyFill="1" applyBorder="1" applyAlignment="1">
      <alignment horizontal="right" vertical="center" indent="1"/>
    </xf>
    <xf numFmtId="164" fontId="7" fillId="0" borderId="1" xfId="1" applyNumberFormat="1" applyFont="1" applyBorder="1" applyAlignment="1" applyProtection="1">
      <alignment horizontal="right" vertical="center" indent="1"/>
    </xf>
    <xf numFmtId="164" fontId="8" fillId="7" borderId="1" xfId="1" applyNumberFormat="1" applyFont="1" applyFill="1" applyBorder="1" applyAlignment="1">
      <alignment horizontal="right" vertical="center" indent="1"/>
    </xf>
    <xf numFmtId="0" fontId="5" fillId="7" borderId="1" xfId="0" applyFont="1" applyFill="1" applyBorder="1" applyAlignment="1">
      <alignment horizontal="left" vertical="center" indent="1"/>
    </xf>
    <xf numFmtId="1" fontId="7" fillId="7" borderId="1" xfId="0" applyNumberFormat="1" applyFont="1" applyFill="1" applyBorder="1" applyAlignment="1">
      <alignment horizontal="right" vertical="center" wrapText="1" indent="1"/>
    </xf>
    <xf numFmtId="0" fontId="7" fillId="3" borderId="0" xfId="0" applyFont="1" applyFill="1" applyAlignment="1">
      <alignment horizontal="right" vertical="center" indent="1"/>
    </xf>
    <xf numFmtId="0" fontId="7" fillId="3" borderId="2" xfId="0" applyFont="1" applyFill="1" applyBorder="1" applyAlignment="1">
      <alignment horizontal="right" vertical="center" indent="1"/>
    </xf>
    <xf numFmtId="9" fontId="7" fillId="7" borderId="1" xfId="2" applyFont="1" applyFill="1" applyBorder="1" applyAlignment="1">
      <alignment horizontal="right" vertical="center" indent="1"/>
    </xf>
    <xf numFmtId="3" fontId="7" fillId="7" borderId="3" xfId="0" applyNumberFormat="1" applyFont="1" applyFill="1" applyBorder="1" applyAlignment="1">
      <alignment horizontal="right" vertical="center" indent="1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indent="1"/>
    </xf>
    <xf numFmtId="164" fontId="9" fillId="3" borderId="0" xfId="0" applyNumberFormat="1" applyFont="1" applyFill="1" applyAlignment="1">
      <alignment horizontal="right" vertical="center" indent="1"/>
    </xf>
    <xf numFmtId="0" fontId="7" fillId="5" borderId="1" xfId="0" applyFont="1" applyFill="1" applyBorder="1" applyAlignment="1">
      <alignment horizontal="left" vertical="center" indent="1"/>
    </xf>
    <xf numFmtId="0" fontId="8" fillId="5" borderId="1" xfId="0" applyFont="1" applyFill="1" applyBorder="1" applyAlignment="1">
      <alignment horizontal="left" vertical="center" indent="1"/>
    </xf>
    <xf numFmtId="164" fontId="8" fillId="7" borderId="1" xfId="0" applyNumberFormat="1" applyFont="1" applyFill="1" applyBorder="1" applyAlignment="1">
      <alignment horizontal="right" vertical="center" indent="1"/>
    </xf>
    <xf numFmtId="0" fontId="9" fillId="3" borderId="0" xfId="0" applyFont="1" applyFill="1"/>
    <xf numFmtId="0" fontId="12" fillId="3" borderId="0" xfId="5" applyFont="1" applyFill="1"/>
    <xf numFmtId="1" fontId="13" fillId="3" borderId="0" xfId="2" applyNumberFormat="1" applyFont="1" applyFill="1" applyBorder="1" applyAlignment="1">
      <alignment horizontal="center" vertical="center"/>
    </xf>
    <xf numFmtId="0" fontId="9" fillId="8" borderId="0" xfId="0" applyFont="1" applyFill="1"/>
    <xf numFmtId="0" fontId="15" fillId="3" borderId="4" xfId="0" applyFont="1" applyFill="1" applyBorder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9" fillId="3" borderId="4" xfId="0" applyFont="1" applyFill="1" applyBorder="1" applyAlignment="1">
      <alignment vertical="center"/>
    </xf>
    <xf numFmtId="0" fontId="14" fillId="3" borderId="0" xfId="0" applyFont="1" applyFill="1" applyAlignment="1">
      <alignment horizontal="left" vertical="top" wrapText="1"/>
    </xf>
  </cellXfs>
  <cellStyles count="6">
    <cellStyle name="Currency" xfId="1" builtinId="4"/>
    <cellStyle name="Hyperlink" xfId="5" builtinId="8"/>
    <cellStyle name="Normal" xfId="0" builtinId="0"/>
    <cellStyle name="Normal_Stock, Milk, and Cashflow" xfId="3" xr:uid="{00000000-0005-0000-0000-000003000000}"/>
    <cellStyle name="Percent" xfId="2" builtinId="5"/>
    <cellStyle name="Shad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290286</xdr:colOff>
      <xdr:row>0</xdr:row>
      <xdr:rowOff>27215</xdr:rowOff>
    </xdr:from>
    <xdr:to>
      <xdr:col>14</xdr:col>
      <xdr:colOff>55638</xdr:colOff>
      <xdr:row>0</xdr:row>
      <xdr:rowOff>342209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63" r="4156" b="26015"/>
        <a:stretch/>
      </xdr:blipFill>
      <xdr:spPr>
        <a:xfrm>
          <a:off x="10177236" y="27215"/>
          <a:ext cx="741136" cy="314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290286</xdr:colOff>
      <xdr:row>0</xdr:row>
      <xdr:rowOff>27215</xdr:rowOff>
    </xdr:from>
    <xdr:to>
      <xdr:col>14</xdr:col>
      <xdr:colOff>55638</xdr:colOff>
      <xdr:row>0</xdr:row>
      <xdr:rowOff>342209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63" r="4156" b="26015"/>
        <a:stretch/>
      </xdr:blipFill>
      <xdr:spPr>
        <a:xfrm>
          <a:off x="10177236" y="27215"/>
          <a:ext cx="741136" cy="314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d.govt.nz/technical-tax/determinations/livestock/national-averages/livestock-nat-ave-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rd.govt.nz/technical-tax/determinations/livestock/national-averages/livestock-nat-ave-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0"/>
  <sheetViews>
    <sheetView zoomScale="90" zoomScaleNormal="90" zoomScalePageLayoutView="140" workbookViewId="0">
      <selection activeCell="J12" sqref="J12"/>
    </sheetView>
  </sheetViews>
  <sheetFormatPr defaultColWidth="8.85546875" defaultRowHeight="15" x14ac:dyDescent="0.25"/>
  <cols>
    <col min="1" max="1" width="28.7109375" customWidth="1"/>
    <col min="2" max="2" width="11" customWidth="1"/>
    <col min="11" max="11" width="10.42578125" customWidth="1"/>
    <col min="12" max="12" width="11.85546875" customWidth="1"/>
    <col min="13" max="14" width="14.5703125" customWidth="1"/>
    <col min="15" max="44" width="8.85546875" style="3"/>
  </cols>
  <sheetData>
    <row r="1" spans="1:14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20.100000000000001" customHeight="1" x14ac:dyDescent="0.25">
      <c r="A2" s="3" t="s">
        <v>30</v>
      </c>
    </row>
    <row r="3" spans="1:14" ht="20.100000000000001" customHeight="1" x14ac:dyDescent="0.25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38.1" customHeight="1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5</v>
      </c>
      <c r="I4" s="6" t="s">
        <v>6</v>
      </c>
      <c r="J4" s="6" t="s">
        <v>8</v>
      </c>
      <c r="K4" s="5" t="s">
        <v>9</v>
      </c>
      <c r="L4" s="5" t="s">
        <v>10</v>
      </c>
      <c r="M4" s="5" t="s">
        <v>11</v>
      </c>
      <c r="N4" s="5" t="s">
        <v>12</v>
      </c>
    </row>
    <row r="5" spans="1:14" ht="20.100000000000001" customHeight="1" x14ac:dyDescent="0.25">
      <c r="A5" s="7" t="s">
        <v>13</v>
      </c>
      <c r="B5" s="8"/>
      <c r="C5" s="9"/>
      <c r="D5" s="10"/>
      <c r="E5" s="11"/>
      <c r="F5" s="12">
        <f t="shared" ref="F5:F15" si="0">E5*D5</f>
        <v>0</v>
      </c>
      <c r="G5" s="10"/>
      <c r="H5" s="11"/>
      <c r="I5" s="12">
        <f>G5*H5</f>
        <v>0</v>
      </c>
      <c r="J5" s="10"/>
      <c r="K5" s="13"/>
      <c r="L5" s="14"/>
      <c r="M5" s="15"/>
      <c r="N5" s="15"/>
    </row>
    <row r="6" spans="1:14" ht="20.100000000000001" customHeight="1" x14ac:dyDescent="0.25">
      <c r="A6" s="7" t="s">
        <v>14</v>
      </c>
      <c r="B6" s="16"/>
      <c r="C6" s="9"/>
      <c r="D6" s="10"/>
      <c r="E6" s="11">
        <v>691</v>
      </c>
      <c r="F6" s="12">
        <f t="shared" si="0"/>
        <v>0</v>
      </c>
      <c r="G6" s="10"/>
      <c r="H6" s="11">
        <v>691</v>
      </c>
      <c r="I6" s="12">
        <f t="shared" ref="I6:I15" si="1">G6*H6</f>
        <v>0</v>
      </c>
      <c r="J6" s="10"/>
      <c r="K6" s="17">
        <f>C5-G5-J5+D5</f>
        <v>0</v>
      </c>
      <c r="L6" s="18"/>
      <c r="M6" s="19">
        <f>L6*B6</f>
        <v>0</v>
      </c>
      <c r="N6" s="20">
        <f>L6*K6</f>
        <v>0</v>
      </c>
    </row>
    <row r="7" spans="1:14" ht="20.100000000000001" customHeight="1" x14ac:dyDescent="0.25">
      <c r="A7" s="7" t="s">
        <v>15</v>
      </c>
      <c r="B7" s="16"/>
      <c r="C7" s="9"/>
      <c r="D7" s="10"/>
      <c r="E7" s="11">
        <v>1313</v>
      </c>
      <c r="F7" s="12">
        <f t="shared" si="0"/>
        <v>0</v>
      </c>
      <c r="G7" s="10"/>
      <c r="H7" s="11">
        <v>1313</v>
      </c>
      <c r="I7" s="12">
        <f t="shared" si="1"/>
        <v>0</v>
      </c>
      <c r="J7" s="10"/>
      <c r="K7" s="17">
        <f>B6+D6-G6-J6</f>
        <v>0</v>
      </c>
      <c r="L7" s="21"/>
      <c r="M7" s="19">
        <f t="shared" ref="M7:M15" si="2">L7*B7</f>
        <v>0</v>
      </c>
      <c r="N7" s="20">
        <f t="shared" ref="N7:N15" si="3">L7*K7</f>
        <v>0</v>
      </c>
    </row>
    <row r="8" spans="1:14" ht="20.100000000000001" customHeight="1" x14ac:dyDescent="0.25">
      <c r="A8" s="7" t="s">
        <v>16</v>
      </c>
      <c r="B8" s="16"/>
      <c r="C8" s="9"/>
      <c r="D8" s="10"/>
      <c r="E8" s="11">
        <v>1529</v>
      </c>
      <c r="F8" s="12">
        <f t="shared" si="0"/>
        <v>0</v>
      </c>
      <c r="G8" s="10"/>
      <c r="H8" s="11">
        <v>1529</v>
      </c>
      <c r="I8" s="12">
        <f t="shared" si="1"/>
        <v>0</v>
      </c>
      <c r="J8" s="10"/>
      <c r="K8" s="17">
        <f>B8+B7+D7+D8-G7-G8-J7-J8</f>
        <v>0</v>
      </c>
      <c r="L8" s="21"/>
      <c r="M8" s="19">
        <f t="shared" si="2"/>
        <v>0</v>
      </c>
      <c r="N8" s="20">
        <f t="shared" si="3"/>
        <v>0</v>
      </c>
    </row>
    <row r="9" spans="1:14" ht="20.100000000000001" customHeight="1" x14ac:dyDescent="0.25">
      <c r="A9" s="22"/>
      <c r="B9" s="16"/>
      <c r="C9" s="9"/>
      <c r="D9" s="10"/>
      <c r="E9" s="11"/>
      <c r="F9" s="12">
        <f t="shared" si="0"/>
        <v>0</v>
      </c>
      <c r="G9" s="10"/>
      <c r="H9" s="11"/>
      <c r="I9" s="12">
        <f t="shared" si="1"/>
        <v>0</v>
      </c>
      <c r="J9" s="10"/>
      <c r="K9" s="17"/>
      <c r="L9" s="21"/>
      <c r="M9" s="19">
        <f t="shared" si="2"/>
        <v>0</v>
      </c>
      <c r="N9" s="20">
        <f t="shared" si="3"/>
        <v>0</v>
      </c>
    </row>
    <row r="10" spans="1:14" ht="20.100000000000001" customHeight="1" x14ac:dyDescent="0.25">
      <c r="A10" s="7" t="s">
        <v>17</v>
      </c>
      <c r="B10" s="23"/>
      <c r="C10" s="24"/>
      <c r="D10" s="10"/>
      <c r="E10" s="11"/>
      <c r="F10" s="12">
        <f t="shared" si="0"/>
        <v>0</v>
      </c>
      <c r="G10" s="10"/>
      <c r="H10" s="11"/>
      <c r="I10" s="12">
        <f t="shared" si="1"/>
        <v>0</v>
      </c>
      <c r="J10" s="10"/>
      <c r="K10" s="25"/>
      <c r="L10" s="21"/>
      <c r="M10" s="19">
        <f t="shared" si="2"/>
        <v>0</v>
      </c>
      <c r="N10" s="20">
        <f t="shared" si="3"/>
        <v>0</v>
      </c>
    </row>
    <row r="11" spans="1:14" ht="20.100000000000001" customHeight="1" x14ac:dyDescent="0.25">
      <c r="A11" s="7" t="s">
        <v>18</v>
      </c>
      <c r="B11" s="23"/>
      <c r="C11" s="24"/>
      <c r="D11" s="10"/>
      <c r="E11" s="11">
        <v>581</v>
      </c>
      <c r="F11" s="12">
        <f t="shared" si="0"/>
        <v>0</v>
      </c>
      <c r="G11" s="10"/>
      <c r="H11" s="11">
        <v>581</v>
      </c>
      <c r="I11" s="12">
        <f t="shared" si="1"/>
        <v>0</v>
      </c>
      <c r="J11" s="10"/>
      <c r="K11" s="26">
        <f>C10+D10-G10-J10</f>
        <v>0</v>
      </c>
      <c r="L11" s="21"/>
      <c r="M11" s="19">
        <f t="shared" si="2"/>
        <v>0</v>
      </c>
      <c r="N11" s="20">
        <f t="shared" si="3"/>
        <v>0</v>
      </c>
    </row>
    <row r="12" spans="1:14" ht="20.100000000000001" customHeight="1" x14ac:dyDescent="0.25">
      <c r="A12" s="7" t="s">
        <v>19</v>
      </c>
      <c r="B12" s="23"/>
      <c r="C12" s="24"/>
      <c r="D12" s="10"/>
      <c r="E12" s="11">
        <v>936</v>
      </c>
      <c r="F12" s="12">
        <f t="shared" si="0"/>
        <v>0</v>
      </c>
      <c r="G12" s="10"/>
      <c r="H12" s="11">
        <v>936</v>
      </c>
      <c r="I12" s="12">
        <f>G12*H12</f>
        <v>0</v>
      </c>
      <c r="J12" s="10"/>
      <c r="K12" s="26">
        <f>B11+D11-G11-J11</f>
        <v>0</v>
      </c>
      <c r="L12" s="18"/>
      <c r="M12" s="19">
        <f t="shared" si="2"/>
        <v>0</v>
      </c>
      <c r="N12" s="20">
        <f t="shared" si="3"/>
        <v>0</v>
      </c>
    </row>
    <row r="13" spans="1:14" ht="20.100000000000001" customHeight="1" x14ac:dyDescent="0.25">
      <c r="A13" s="7" t="s">
        <v>20</v>
      </c>
      <c r="B13" s="23"/>
      <c r="C13" s="24"/>
      <c r="D13" s="10"/>
      <c r="E13" s="11">
        <v>1320</v>
      </c>
      <c r="F13" s="12">
        <f t="shared" si="0"/>
        <v>0</v>
      </c>
      <c r="G13" s="10"/>
      <c r="H13" s="11">
        <v>1320</v>
      </c>
      <c r="I13" s="12">
        <f>G13*H13</f>
        <v>0</v>
      </c>
      <c r="J13" s="10"/>
      <c r="K13" s="26">
        <f>B12+D12-G12-J12</f>
        <v>0</v>
      </c>
      <c r="L13" s="21"/>
      <c r="M13" s="19">
        <f t="shared" si="2"/>
        <v>0</v>
      </c>
      <c r="N13" s="20">
        <f t="shared" si="3"/>
        <v>0</v>
      </c>
    </row>
    <row r="14" spans="1:14" ht="20.100000000000001" customHeight="1" x14ac:dyDescent="0.25">
      <c r="A14" s="7" t="s">
        <v>21</v>
      </c>
      <c r="B14" s="23"/>
      <c r="C14" s="24"/>
      <c r="D14" s="10"/>
      <c r="E14" s="11">
        <v>1947</v>
      </c>
      <c r="F14" s="12">
        <f t="shared" si="0"/>
        <v>0</v>
      </c>
      <c r="G14" s="10"/>
      <c r="H14" s="11">
        <v>1947</v>
      </c>
      <c r="I14" s="12">
        <f t="shared" si="1"/>
        <v>0</v>
      </c>
      <c r="J14" s="10"/>
      <c r="K14" s="26">
        <f>B14+D14-G14-J14</f>
        <v>0</v>
      </c>
      <c r="L14" s="21"/>
      <c r="M14" s="19">
        <f t="shared" si="2"/>
        <v>0</v>
      </c>
      <c r="N14" s="20">
        <f t="shared" si="3"/>
        <v>0</v>
      </c>
    </row>
    <row r="15" spans="1:14" ht="20.100000000000001" customHeight="1" x14ac:dyDescent="0.25">
      <c r="A15" s="22"/>
      <c r="B15" s="23"/>
      <c r="C15" s="24"/>
      <c r="D15" s="10"/>
      <c r="E15" s="11"/>
      <c r="F15" s="12">
        <f t="shared" si="0"/>
        <v>0</v>
      </c>
      <c r="G15" s="10"/>
      <c r="H15" s="11"/>
      <c r="I15" s="12">
        <f t="shared" si="1"/>
        <v>0</v>
      </c>
      <c r="J15" s="10"/>
      <c r="K15" s="25"/>
      <c r="L15" s="27"/>
      <c r="M15" s="19">
        <f t="shared" si="2"/>
        <v>0</v>
      </c>
      <c r="N15" s="20">
        <f t="shared" si="3"/>
        <v>0</v>
      </c>
    </row>
    <row r="16" spans="1:14" ht="20.100000000000001" customHeight="1" x14ac:dyDescent="0.25">
      <c r="A16" s="28" t="s">
        <v>22</v>
      </c>
      <c r="B16" s="29">
        <f>SUM(B5:B15)</f>
        <v>0</v>
      </c>
      <c r="C16" s="30">
        <f>SUM(C5:C15)</f>
        <v>0</v>
      </c>
      <c r="D16" s="31">
        <f>SUM(D5:D15)</f>
        <v>0</v>
      </c>
      <c r="E16" s="32"/>
      <c r="F16" s="32">
        <f>SUM(F5:F15)</f>
        <v>0</v>
      </c>
      <c r="G16" s="31">
        <f>SUM(G5:G15)</f>
        <v>0</v>
      </c>
      <c r="H16" s="32"/>
      <c r="I16" s="32">
        <f>SUM(I5:I15)</f>
        <v>0</v>
      </c>
      <c r="J16" s="31">
        <f>SUM(J5:J15)</f>
        <v>0</v>
      </c>
      <c r="K16" s="31">
        <f>SUM(K5:K15)</f>
        <v>0</v>
      </c>
      <c r="L16" s="33"/>
      <c r="M16" s="34">
        <f>SUM(M6:M15)</f>
        <v>0</v>
      </c>
      <c r="N16" s="34">
        <f>SUM(N6:N15)</f>
        <v>0</v>
      </c>
    </row>
    <row r="17" spans="1:14" ht="20.100000000000001" customHeight="1" x14ac:dyDescent="0.25">
      <c r="A17" s="35" t="s">
        <v>23</v>
      </c>
      <c r="B17" s="36">
        <f>B16+C16+D16</f>
        <v>0</v>
      </c>
      <c r="C17" s="37"/>
      <c r="D17" s="37"/>
      <c r="E17" s="37"/>
      <c r="F17" s="37"/>
      <c r="G17" s="37"/>
      <c r="H17" s="37"/>
      <c r="I17" s="38"/>
      <c r="J17" s="39" t="e">
        <f>J16/B16</f>
        <v>#DIV/0!</v>
      </c>
      <c r="K17" s="40">
        <f>G16+J16+K16</f>
        <v>0</v>
      </c>
      <c r="L17" s="37"/>
      <c r="M17" s="37"/>
      <c r="N17" s="37"/>
    </row>
    <row r="18" spans="1:14" ht="20.100000000000001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20.100000000000001" customHeight="1" x14ac:dyDescent="0.25">
      <c r="A19" s="42" t="s">
        <v>24</v>
      </c>
      <c r="B19" s="4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20.100000000000001" customHeight="1" x14ac:dyDescent="0.25">
      <c r="A20" s="44" t="s">
        <v>25</v>
      </c>
      <c r="B20" s="15">
        <f>I16-F16</f>
        <v>0</v>
      </c>
      <c r="C20" s="41"/>
      <c r="D20" s="41"/>
      <c r="E20" s="41"/>
      <c r="F20" s="41"/>
      <c r="G20" s="41" t="s">
        <v>32</v>
      </c>
      <c r="H20" s="51"/>
      <c r="I20" s="41"/>
      <c r="J20" s="41"/>
      <c r="K20" s="41"/>
      <c r="L20" s="41"/>
      <c r="M20" s="41"/>
      <c r="N20" s="41"/>
    </row>
    <row r="21" spans="1:14" ht="20.100000000000001" customHeight="1" x14ac:dyDescent="0.25">
      <c r="A21" s="44" t="s">
        <v>26</v>
      </c>
      <c r="B21" s="15">
        <f>N16-M16</f>
        <v>0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20.100000000000001" customHeight="1" x14ac:dyDescent="0.25">
      <c r="A22" s="45" t="s">
        <v>27</v>
      </c>
      <c r="B22" s="46">
        <f>SUM(B20:B21)</f>
        <v>0</v>
      </c>
      <c r="C22" s="41"/>
      <c r="D22" s="41"/>
      <c r="E22" s="41"/>
      <c r="F22" s="41"/>
      <c r="G22" s="52" t="s">
        <v>33</v>
      </c>
      <c r="H22" s="53"/>
      <c r="I22" s="41"/>
      <c r="J22" s="41"/>
      <c r="K22" s="41"/>
      <c r="L22" s="41"/>
      <c r="M22" s="41"/>
      <c r="N22" s="41"/>
    </row>
    <row r="23" spans="1:14" ht="20.100000000000001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15.75" x14ac:dyDescent="0.25">
      <c r="A24" s="47" t="s">
        <v>31</v>
      </c>
      <c r="B24" s="47"/>
      <c r="C24" s="47"/>
      <c r="D24" s="47"/>
      <c r="E24" s="47"/>
      <c r="F24" s="47"/>
      <c r="H24" s="47"/>
      <c r="J24" s="49"/>
      <c r="L24" s="47"/>
      <c r="M24" s="48" t="s">
        <v>28</v>
      </c>
      <c r="N24" s="47"/>
    </row>
    <row r="25" spans="1:14" ht="9.9499999999999993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14" s="3" customFormat="1" x14ac:dyDescent="0.25"/>
    <row r="27" spans="1:14" s="3" customFormat="1" x14ac:dyDescent="0.25"/>
    <row r="28" spans="1:14" s="3" customFormat="1" x14ac:dyDescent="0.25">
      <c r="A28" s="54"/>
      <c r="B28" s="54"/>
    </row>
    <row r="29" spans="1:14" s="3" customFormat="1" x14ac:dyDescent="0.25"/>
    <row r="30" spans="1:14" s="3" customFormat="1" x14ac:dyDescent="0.25"/>
    <row r="31" spans="1:14" s="3" customFormat="1" x14ac:dyDescent="0.25"/>
    <row r="32" spans="1:14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pans="1:1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</sheetData>
  <sheetProtection selectLockedCells="1"/>
  <mergeCells count="1">
    <mergeCell ref="A28:B28"/>
  </mergeCells>
  <hyperlinks>
    <hyperlink ref="M24" r:id="rId1" xr:uid="{00000000-0004-0000-0000-000000000000}"/>
  </hyperlinks>
  <pageMargins left="0.70000000000000007" right="0.70000000000000007" top="0.75000000000000011" bottom="0.75000000000000011" header="0.30000000000000004" footer="0.30000000000000004"/>
  <pageSetup paperSize="9" scale="8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90"/>
  <sheetViews>
    <sheetView tabSelected="1" zoomScale="90" zoomScaleNormal="90" zoomScalePageLayoutView="140" workbookViewId="0">
      <selection activeCell="M19" sqref="M19"/>
    </sheetView>
  </sheetViews>
  <sheetFormatPr defaultColWidth="8.85546875" defaultRowHeight="15" x14ac:dyDescent="0.25"/>
  <cols>
    <col min="1" max="1" width="28.7109375" customWidth="1"/>
    <col min="2" max="2" width="11" customWidth="1"/>
    <col min="11" max="11" width="10.42578125" customWidth="1"/>
    <col min="12" max="12" width="11.85546875" customWidth="1"/>
    <col min="13" max="14" width="14.5703125" customWidth="1"/>
    <col min="15" max="44" width="8.85546875" style="3"/>
  </cols>
  <sheetData>
    <row r="1" spans="1:14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20.100000000000001" customHeight="1" x14ac:dyDescent="0.25">
      <c r="A2" s="3" t="s">
        <v>30</v>
      </c>
    </row>
    <row r="3" spans="1:14" ht="20.100000000000001" customHeight="1" x14ac:dyDescent="0.25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38.1" customHeight="1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5</v>
      </c>
      <c r="I4" s="6" t="s">
        <v>6</v>
      </c>
      <c r="J4" s="6" t="s">
        <v>8</v>
      </c>
      <c r="K4" s="5" t="s">
        <v>9</v>
      </c>
      <c r="L4" s="5" t="s">
        <v>10</v>
      </c>
      <c r="M4" s="5" t="s">
        <v>11</v>
      </c>
      <c r="N4" s="5" t="s">
        <v>12</v>
      </c>
    </row>
    <row r="5" spans="1:14" ht="20.100000000000001" customHeight="1" x14ac:dyDescent="0.25">
      <c r="A5" s="7" t="s">
        <v>13</v>
      </c>
      <c r="B5" s="8"/>
      <c r="C5" s="9">
        <v>102</v>
      </c>
      <c r="D5" s="10"/>
      <c r="E5" s="11"/>
      <c r="F5" s="12">
        <f t="shared" ref="F5:F15" si="0">E5*D5</f>
        <v>0</v>
      </c>
      <c r="G5" s="10">
        <v>30</v>
      </c>
      <c r="H5" s="11">
        <v>25</v>
      </c>
      <c r="I5" s="12">
        <f>G5*H5</f>
        <v>750</v>
      </c>
      <c r="J5" s="10">
        <v>4</v>
      </c>
      <c r="K5" s="13"/>
      <c r="L5" s="14"/>
      <c r="M5" s="15"/>
      <c r="N5" s="15"/>
    </row>
    <row r="6" spans="1:14" ht="20.100000000000001" customHeight="1" x14ac:dyDescent="0.25">
      <c r="A6" s="7" t="s">
        <v>14</v>
      </c>
      <c r="B6" s="16">
        <v>55</v>
      </c>
      <c r="C6" s="9"/>
      <c r="D6" s="10"/>
      <c r="E6" s="11">
        <v>691</v>
      </c>
      <c r="F6" s="12">
        <f t="shared" si="0"/>
        <v>0</v>
      </c>
      <c r="G6" s="10">
        <v>3</v>
      </c>
      <c r="H6" s="11">
        <v>691</v>
      </c>
      <c r="I6" s="12">
        <f t="shared" ref="I6:I15" si="1">G6*H6</f>
        <v>2073</v>
      </c>
      <c r="J6" s="10"/>
      <c r="K6" s="17">
        <f>C5-G5-J5+D5</f>
        <v>68</v>
      </c>
      <c r="L6" s="11">
        <v>691</v>
      </c>
      <c r="M6" s="19">
        <f>L6*B6</f>
        <v>38005</v>
      </c>
      <c r="N6" s="20">
        <f>L6*K6</f>
        <v>46988</v>
      </c>
    </row>
    <row r="7" spans="1:14" ht="20.100000000000001" customHeight="1" x14ac:dyDescent="0.25">
      <c r="A7" s="7" t="s">
        <v>15</v>
      </c>
      <c r="B7" s="16">
        <v>50</v>
      </c>
      <c r="C7" s="9"/>
      <c r="D7" s="10"/>
      <c r="E7" s="11">
        <v>1313</v>
      </c>
      <c r="F7" s="12">
        <f t="shared" si="0"/>
        <v>0</v>
      </c>
      <c r="G7" s="10"/>
      <c r="H7" s="11">
        <v>1313</v>
      </c>
      <c r="I7" s="12">
        <f t="shared" si="1"/>
        <v>0</v>
      </c>
      <c r="J7" s="10"/>
      <c r="K7" s="17">
        <f>B6+D6-G6-J6</f>
        <v>52</v>
      </c>
      <c r="L7" s="11">
        <v>1313</v>
      </c>
      <c r="M7" s="19">
        <f t="shared" ref="M7:M15" si="2">L7*B7</f>
        <v>65650</v>
      </c>
      <c r="N7" s="20">
        <f t="shared" ref="N7:N15" si="3">L7*K7</f>
        <v>68276</v>
      </c>
    </row>
    <row r="8" spans="1:14" ht="20.100000000000001" customHeight="1" x14ac:dyDescent="0.25">
      <c r="A8" s="7" t="s">
        <v>16</v>
      </c>
      <c r="B8" s="16">
        <v>182</v>
      </c>
      <c r="C8" s="9"/>
      <c r="D8" s="10"/>
      <c r="E8" s="11">
        <v>1529</v>
      </c>
      <c r="F8" s="12">
        <f t="shared" si="0"/>
        <v>0</v>
      </c>
      <c r="G8" s="10">
        <v>31</v>
      </c>
      <c r="H8" s="11">
        <v>1529</v>
      </c>
      <c r="I8" s="12">
        <f t="shared" si="1"/>
        <v>47399</v>
      </c>
      <c r="J8" s="10">
        <v>3</v>
      </c>
      <c r="K8" s="17">
        <f>B8+B7+D7+D8-G7-G8-J7-J8</f>
        <v>198</v>
      </c>
      <c r="L8" s="11">
        <v>1529</v>
      </c>
      <c r="M8" s="19">
        <f t="shared" si="2"/>
        <v>278278</v>
      </c>
      <c r="N8" s="20">
        <f t="shared" si="3"/>
        <v>302742</v>
      </c>
    </row>
    <row r="9" spans="1:14" ht="20.100000000000001" customHeight="1" x14ac:dyDescent="0.25">
      <c r="A9" s="22"/>
      <c r="B9" s="16"/>
      <c r="C9" s="9"/>
      <c r="D9" s="10"/>
      <c r="E9" s="11"/>
      <c r="F9" s="12">
        <f t="shared" si="0"/>
        <v>0</v>
      </c>
      <c r="G9" s="10"/>
      <c r="H9" s="11"/>
      <c r="I9" s="12">
        <f t="shared" si="1"/>
        <v>0</v>
      </c>
      <c r="J9" s="10"/>
      <c r="K9" s="17"/>
      <c r="L9" s="11"/>
      <c r="M9" s="19">
        <f t="shared" si="2"/>
        <v>0</v>
      </c>
      <c r="N9" s="20">
        <f t="shared" si="3"/>
        <v>0</v>
      </c>
    </row>
    <row r="10" spans="1:14" ht="20.100000000000001" customHeight="1" x14ac:dyDescent="0.25">
      <c r="A10" s="7" t="s">
        <v>17</v>
      </c>
      <c r="B10" s="23"/>
      <c r="C10" s="24">
        <v>102</v>
      </c>
      <c r="D10" s="10"/>
      <c r="E10" s="11"/>
      <c r="F10" s="12">
        <f t="shared" si="0"/>
        <v>0</v>
      </c>
      <c r="G10" s="10">
        <v>99</v>
      </c>
      <c r="H10" s="11">
        <v>25</v>
      </c>
      <c r="I10" s="12">
        <f t="shared" si="1"/>
        <v>2475</v>
      </c>
      <c r="J10" s="10">
        <v>3</v>
      </c>
      <c r="K10" s="25"/>
      <c r="L10" s="11">
        <v>25</v>
      </c>
      <c r="M10" s="19">
        <f t="shared" si="2"/>
        <v>0</v>
      </c>
      <c r="N10" s="20">
        <f t="shared" si="3"/>
        <v>0</v>
      </c>
    </row>
    <row r="11" spans="1:14" ht="20.100000000000001" customHeight="1" x14ac:dyDescent="0.25">
      <c r="A11" s="7" t="s">
        <v>18</v>
      </c>
      <c r="B11" s="23">
        <v>0</v>
      </c>
      <c r="C11" s="24"/>
      <c r="D11" s="10"/>
      <c r="E11" s="11">
        <v>581</v>
      </c>
      <c r="F11" s="12">
        <f t="shared" si="0"/>
        <v>0</v>
      </c>
      <c r="G11" s="10"/>
      <c r="H11" s="11">
        <v>581</v>
      </c>
      <c r="I11" s="12">
        <f t="shared" si="1"/>
        <v>0</v>
      </c>
      <c r="J11" s="10"/>
      <c r="K11" s="26">
        <f>C10+D10-G10-J10</f>
        <v>0</v>
      </c>
      <c r="L11" s="11">
        <v>581</v>
      </c>
      <c r="M11" s="19">
        <f t="shared" si="2"/>
        <v>0</v>
      </c>
      <c r="N11" s="20">
        <f t="shared" si="3"/>
        <v>0</v>
      </c>
    </row>
    <row r="12" spans="1:14" ht="20.100000000000001" customHeight="1" x14ac:dyDescent="0.25">
      <c r="A12" s="7" t="s">
        <v>19</v>
      </c>
      <c r="B12" s="23">
        <v>0</v>
      </c>
      <c r="C12" s="24"/>
      <c r="D12" s="10">
        <v>4</v>
      </c>
      <c r="E12" s="11">
        <v>936</v>
      </c>
      <c r="F12" s="12">
        <f t="shared" si="0"/>
        <v>3744</v>
      </c>
      <c r="G12" s="10"/>
      <c r="H12" s="11">
        <v>936</v>
      </c>
      <c r="I12" s="12">
        <f>G12*H12</f>
        <v>0</v>
      </c>
      <c r="J12" s="10"/>
      <c r="K12" s="26">
        <f>B11+D11-G11-J11</f>
        <v>0</v>
      </c>
      <c r="L12" s="11">
        <v>936</v>
      </c>
      <c r="M12" s="19">
        <f t="shared" si="2"/>
        <v>0</v>
      </c>
      <c r="N12" s="20">
        <f t="shared" si="3"/>
        <v>0</v>
      </c>
    </row>
    <row r="13" spans="1:14" ht="20.100000000000001" customHeight="1" x14ac:dyDescent="0.25">
      <c r="A13" s="7" t="s">
        <v>20</v>
      </c>
      <c r="B13" s="23"/>
      <c r="C13" s="24"/>
      <c r="D13" s="10"/>
      <c r="E13" s="11">
        <v>1320</v>
      </c>
      <c r="F13" s="12">
        <f t="shared" si="0"/>
        <v>0</v>
      </c>
      <c r="G13" s="10"/>
      <c r="H13" s="11">
        <v>1320</v>
      </c>
      <c r="I13" s="12">
        <f>G13*H13</f>
        <v>0</v>
      </c>
      <c r="J13" s="10"/>
      <c r="K13" s="26">
        <f>B12+D12-G12-J12</f>
        <v>4</v>
      </c>
      <c r="L13" s="11">
        <v>1320</v>
      </c>
      <c r="M13" s="19">
        <f t="shared" si="2"/>
        <v>0</v>
      </c>
      <c r="N13" s="20">
        <f t="shared" si="3"/>
        <v>5280</v>
      </c>
    </row>
    <row r="14" spans="1:14" ht="20.100000000000001" customHeight="1" x14ac:dyDescent="0.25">
      <c r="A14" s="7" t="s">
        <v>21</v>
      </c>
      <c r="B14" s="23"/>
      <c r="C14" s="24"/>
      <c r="D14" s="10"/>
      <c r="E14" s="11">
        <v>1947</v>
      </c>
      <c r="F14" s="12">
        <f t="shared" si="0"/>
        <v>0</v>
      </c>
      <c r="G14" s="10"/>
      <c r="H14" s="11">
        <v>1947</v>
      </c>
      <c r="I14" s="12">
        <f t="shared" si="1"/>
        <v>0</v>
      </c>
      <c r="J14" s="10"/>
      <c r="K14" s="26">
        <f>B14+D14-G14-J14</f>
        <v>0</v>
      </c>
      <c r="L14" s="11">
        <v>1947</v>
      </c>
      <c r="M14" s="19">
        <f t="shared" si="2"/>
        <v>0</v>
      </c>
      <c r="N14" s="20">
        <f t="shared" si="3"/>
        <v>0</v>
      </c>
    </row>
    <row r="15" spans="1:14" ht="20.100000000000001" customHeight="1" x14ac:dyDescent="0.25">
      <c r="A15" s="22"/>
      <c r="B15" s="23"/>
      <c r="C15" s="24"/>
      <c r="D15" s="10"/>
      <c r="E15" s="11"/>
      <c r="F15" s="12">
        <f t="shared" si="0"/>
        <v>0</v>
      </c>
      <c r="G15" s="10"/>
      <c r="H15" s="11"/>
      <c r="I15" s="12">
        <f t="shared" si="1"/>
        <v>0</v>
      </c>
      <c r="J15" s="10"/>
      <c r="K15" s="25"/>
      <c r="L15" s="27"/>
      <c r="M15" s="19">
        <f t="shared" si="2"/>
        <v>0</v>
      </c>
      <c r="N15" s="20">
        <f t="shared" si="3"/>
        <v>0</v>
      </c>
    </row>
    <row r="16" spans="1:14" ht="20.100000000000001" customHeight="1" x14ac:dyDescent="0.25">
      <c r="A16" s="28" t="s">
        <v>22</v>
      </c>
      <c r="B16" s="29">
        <f>SUM(B5:B15)</f>
        <v>287</v>
      </c>
      <c r="C16" s="30">
        <f>SUM(C5:C15)</f>
        <v>204</v>
      </c>
      <c r="D16" s="31">
        <f>SUM(D5:D15)</f>
        <v>4</v>
      </c>
      <c r="E16" s="32"/>
      <c r="F16" s="32">
        <f>SUM(F5:F15)</f>
        <v>3744</v>
      </c>
      <c r="G16" s="31">
        <f>SUM(G5:G15)</f>
        <v>163</v>
      </c>
      <c r="H16" s="32"/>
      <c r="I16" s="32">
        <f>SUM(I5:I15)</f>
        <v>52697</v>
      </c>
      <c r="J16" s="31">
        <f>SUM(J5:J15)</f>
        <v>10</v>
      </c>
      <c r="K16" s="31">
        <f>SUM(K5:K15)</f>
        <v>322</v>
      </c>
      <c r="L16" s="33"/>
      <c r="M16" s="34">
        <f>SUM(M6:M15)</f>
        <v>381933</v>
      </c>
      <c r="N16" s="34">
        <f>SUM(N6:N15)</f>
        <v>423286</v>
      </c>
    </row>
    <row r="17" spans="1:14" ht="20.100000000000001" customHeight="1" x14ac:dyDescent="0.25">
      <c r="A17" s="35" t="s">
        <v>23</v>
      </c>
      <c r="B17" s="36">
        <f>B16+C16+D16</f>
        <v>495</v>
      </c>
      <c r="C17" s="37"/>
      <c r="D17" s="37"/>
      <c r="E17" s="37"/>
      <c r="F17" s="37"/>
      <c r="G17" s="37"/>
      <c r="H17" s="37"/>
      <c r="I17" s="38"/>
      <c r="J17" s="39">
        <f>J16/B16</f>
        <v>3.484320557491289E-2</v>
      </c>
      <c r="K17" s="40">
        <f>G16+J16+K16</f>
        <v>495</v>
      </c>
      <c r="L17" s="37"/>
      <c r="M17" s="37"/>
      <c r="N17" s="37"/>
    </row>
    <row r="18" spans="1:14" ht="20.100000000000001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20.100000000000001" customHeight="1" x14ac:dyDescent="0.25">
      <c r="A19" s="42" t="s">
        <v>24</v>
      </c>
      <c r="B19" s="4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20.100000000000001" customHeight="1" x14ac:dyDescent="0.25">
      <c r="A20" s="44" t="s">
        <v>25</v>
      </c>
      <c r="B20" s="15">
        <f>I16-F16</f>
        <v>48953</v>
      </c>
      <c r="C20" s="41"/>
      <c r="D20" s="41"/>
      <c r="E20" s="41"/>
      <c r="F20" s="41"/>
      <c r="G20" s="41" t="s">
        <v>32</v>
      </c>
      <c r="H20" s="51"/>
      <c r="I20" s="41"/>
      <c r="J20" s="41"/>
      <c r="K20" s="41"/>
      <c r="L20" s="41"/>
      <c r="M20" s="41"/>
      <c r="N20" s="41"/>
    </row>
    <row r="21" spans="1:14" ht="20.100000000000001" customHeight="1" x14ac:dyDescent="0.25">
      <c r="A21" s="44" t="s">
        <v>26</v>
      </c>
      <c r="B21" s="15">
        <f>N16-M16</f>
        <v>41353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20.100000000000001" customHeight="1" x14ac:dyDescent="0.25">
      <c r="A22" s="45" t="s">
        <v>27</v>
      </c>
      <c r="B22" s="46">
        <f>SUM(B20:B21)</f>
        <v>90306</v>
      </c>
      <c r="C22" s="41"/>
      <c r="D22" s="41"/>
      <c r="E22" s="41"/>
      <c r="F22" s="41"/>
      <c r="G22" s="52" t="s">
        <v>33</v>
      </c>
      <c r="H22" s="53"/>
      <c r="I22" s="41"/>
      <c r="J22" s="41"/>
      <c r="K22" s="41"/>
      <c r="L22" s="41"/>
      <c r="M22" s="41"/>
      <c r="N22" s="41"/>
    </row>
    <row r="23" spans="1:14" ht="20.100000000000001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15.75" x14ac:dyDescent="0.25">
      <c r="A24" s="47" t="s">
        <v>31</v>
      </c>
      <c r="B24" s="47"/>
      <c r="C24" s="47"/>
      <c r="D24" s="47"/>
      <c r="E24" s="47"/>
      <c r="F24" s="47"/>
      <c r="H24" s="47"/>
      <c r="J24" s="49"/>
      <c r="L24" s="47"/>
      <c r="M24" s="48" t="s">
        <v>28</v>
      </c>
      <c r="N24" s="47"/>
    </row>
    <row r="25" spans="1:14" ht="9.9499999999999993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14" s="3" customFormat="1" x14ac:dyDescent="0.25"/>
    <row r="27" spans="1:14" s="3" customFormat="1" x14ac:dyDescent="0.25"/>
    <row r="28" spans="1:14" s="3" customFormat="1" x14ac:dyDescent="0.25">
      <c r="A28" s="54"/>
      <c r="B28" s="54"/>
    </row>
    <row r="29" spans="1:14" s="3" customFormat="1" x14ac:dyDescent="0.25"/>
    <row r="30" spans="1:14" s="3" customFormat="1" x14ac:dyDescent="0.25"/>
    <row r="31" spans="1:14" s="3" customFormat="1" x14ac:dyDescent="0.25"/>
    <row r="32" spans="1:14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pans="1:1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</sheetData>
  <sheetProtection selectLockedCells="1"/>
  <mergeCells count="1">
    <mergeCell ref="A28:B28"/>
  </mergeCells>
  <hyperlinks>
    <hyperlink ref="M24" r:id="rId1" xr:uid="{00000000-0004-0000-0100-000000000000}"/>
  </hyperlinks>
  <pageMargins left="0.70000000000000007" right="0.70000000000000007" top="0.75000000000000011" bottom="0.75000000000000011" header="0.30000000000000004" footer="0.30000000000000004"/>
  <pageSetup paperSize="9" scale="8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Stock Reconciliation </vt:lpstr>
      <vt:lpstr>Example</vt:lpstr>
      <vt:lpstr>Example!Print_Area</vt:lpstr>
      <vt:lpstr>'Stock Reconciliation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Fisher</dc:creator>
  <cp:lastModifiedBy>Susan Stokes</cp:lastModifiedBy>
  <cp:lastPrinted>2019-02-07T20:02:35Z</cp:lastPrinted>
  <dcterms:created xsi:type="dcterms:W3CDTF">2019-02-07T19:53:25Z</dcterms:created>
  <dcterms:modified xsi:type="dcterms:W3CDTF">2025-01-29T00:34:25Z</dcterms:modified>
</cp:coreProperties>
</file>