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ernal.stpauls.school.nz\Users\home\staff\k.allen\documents\New Agribusiness Acheivement Standards\Integrated studies\3.2 Strategic capital expenditure\Resources\"/>
    </mc:Choice>
  </mc:AlternateContent>
  <workbookProtection workbookAlgorithmName="SHA-512" workbookHashValue="IXGHts7KSAjHirtCBlQNRkzRhiAXRYxrVuWCXPdSyYg6vxuzmChsMBaYzHP91yJW1TExF6HptfQRswgcSE9VnA==" workbookSaltValue="ZYvVFSNWLmh2QHU5mZwHmA==" workbookSpinCount="100000" lockStructure="1"/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4" i="1" s="1"/>
  <c r="E42" i="1"/>
  <c r="E44" i="1" s="1"/>
  <c r="D42" i="1"/>
  <c r="D44" i="1" s="1"/>
  <c r="C42" i="1"/>
  <c r="C44" i="1" s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C31" i="1"/>
  <c r="C30" i="1"/>
  <c r="C29" i="1"/>
  <c r="C28" i="1"/>
  <c r="C27" i="1"/>
  <c r="C26" i="1"/>
  <c r="D19" i="1"/>
  <c r="E19" i="1"/>
  <c r="F19" i="1"/>
  <c r="D20" i="1"/>
  <c r="E20" i="1"/>
  <c r="F20" i="1"/>
  <c r="D21" i="1"/>
  <c r="E21" i="1"/>
  <c r="F21" i="1"/>
  <c r="C21" i="1"/>
  <c r="C20" i="1"/>
  <c r="C19" i="1"/>
  <c r="F32" i="1" l="1"/>
  <c r="F46" i="1" s="1"/>
  <c r="E22" i="1"/>
  <c r="C22" i="1"/>
  <c r="D32" i="1"/>
  <c r="D46" i="1" s="1"/>
  <c r="F22" i="1"/>
  <c r="F48" i="1" s="1"/>
  <c r="D22" i="1"/>
  <c r="E32" i="1"/>
  <c r="E46" i="1" s="1"/>
  <c r="C32" i="1"/>
  <c r="C46" i="1" s="1"/>
  <c r="E48" i="1" l="1"/>
  <c r="C48" i="1"/>
  <c r="D48" i="1"/>
</calcChain>
</file>

<file path=xl/sharedStrings.xml><?xml version="1.0" encoding="utf-8"?>
<sst xmlns="http://schemas.openxmlformats.org/spreadsheetml/2006/main" count="52" uniqueCount="50">
  <si>
    <t>Estimated revenue, operating expenses, annual ownership expenses and returns to land, overhead and management for 75 cows on 150 acres of holistically managed, perennial grass pasture, rotationally grazed.</t>
  </si>
  <si>
    <t>GENERAL INFORMATION / INPUTS</t>
  </si>
  <si>
    <t>Pasture Information</t>
  </si>
  <si>
    <t>acres</t>
  </si>
  <si>
    <t>Total Number of Grazing Animals</t>
  </si>
  <si>
    <t>head</t>
  </si>
  <si>
    <t>Number of Harvested Animals</t>
  </si>
  <si>
    <t>Take Home Weight (per head)</t>
  </si>
  <si>
    <t>pounds</t>
  </si>
  <si>
    <t>Market Price (Bulk to Grocery Stores)</t>
  </si>
  <si>
    <t>per pound</t>
  </si>
  <si>
    <t>Market Price (Packaged at Farm)</t>
  </si>
  <si>
    <t>Percentage of sales to Grocery Store</t>
  </si>
  <si>
    <t>REVENUE</t>
  </si>
  <si>
    <t>UNIT</t>
  </si>
  <si>
    <t>Sale of Bulk Grass-Fed Beef</t>
  </si>
  <si>
    <t>Sale of Packaged Grass-Fed Beef</t>
  </si>
  <si>
    <t>OPERATING COSTS</t>
  </si>
  <si>
    <t>Variable Costs:</t>
  </si>
  <si>
    <r>
      <t>Pasture Costs</t>
    </r>
    <r>
      <rPr>
        <vertAlign val="superscript"/>
        <sz val="12"/>
        <rFont val="Calibri"/>
        <family val="2"/>
      </rPr>
      <t>a</t>
    </r>
  </si>
  <si>
    <t>Supplemental Feed</t>
  </si>
  <si>
    <t>Mineral Supplement</t>
  </si>
  <si>
    <t>Vaccinations</t>
  </si>
  <si>
    <t xml:space="preserve">Processing charge </t>
  </si>
  <si>
    <t>Packaging charge</t>
  </si>
  <si>
    <t>Total Variable Costs</t>
  </si>
  <si>
    <t>Fixed Costs:</t>
  </si>
  <si>
    <t>Labor - Fencing, cattle management</t>
  </si>
  <si>
    <t>Machinery and Equipment</t>
  </si>
  <si>
    <t>Marketing</t>
  </si>
  <si>
    <t>Certification Fees</t>
  </si>
  <si>
    <t>Depreciation</t>
  </si>
  <si>
    <t>Property Taxes and Insurance</t>
  </si>
  <si>
    <t>Total Fixed Costs</t>
  </si>
  <si>
    <t>TOTAL OPERATING COSTS:</t>
  </si>
  <si>
    <t>NET EARNINGS (REVENUE MINUS OPERATING COSTS):</t>
  </si>
  <si>
    <t>PRO FORMA</t>
  </si>
  <si>
    <t>ACTUAL</t>
  </si>
  <si>
    <t>Total Electricity Production</t>
  </si>
  <si>
    <t>kWh per year</t>
  </si>
  <si>
    <t>Purchased Power Agreement</t>
  </si>
  <si>
    <t>$ / kWh</t>
  </si>
  <si>
    <t>Interest Rate on Loan</t>
  </si>
  <si>
    <t>%</t>
  </si>
  <si>
    <t>Solar Panel Operating and Maintenance</t>
  </si>
  <si>
    <t>Electricity Sales</t>
  </si>
  <si>
    <t>TOTAL REVENUE:</t>
  </si>
  <si>
    <t>Piedmont Farm Three-Year Pro Forma Statement</t>
  </si>
  <si>
    <t>Interest on Existing Debt</t>
  </si>
  <si>
    <t>Interest on New Debt (Solar Panels)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</si>
</sst>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(&quot;$&quot;* #,##0_);_(&quot;$&quot;* \(#,##0\);_(&quot;$&quot;* &quot;-&quot;??_);_(@_)"/>
    <numFmt numFmtId="170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 indent="1"/>
    </xf>
    <xf numFmtId="166" fontId="3" fillId="0" borderId="0" xfId="0" applyNumberFormat="1" applyFont="1"/>
    <xf numFmtId="0" fontId="3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left" wrapText="1"/>
    </xf>
    <xf numFmtId="0" fontId="4" fillId="3" borderId="3" xfId="0" applyFont="1" applyFill="1" applyBorder="1" applyAlignment="1">
      <alignment horizontal="center"/>
    </xf>
    <xf numFmtId="0" fontId="3" fillId="3" borderId="2" xfId="0" applyFont="1" applyFill="1" applyBorder="1"/>
    <xf numFmtId="0" fontId="4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169" fontId="3" fillId="3" borderId="2" xfId="2" applyNumberFormat="1" applyFont="1" applyFill="1" applyBorder="1" applyAlignment="1">
      <alignment horizontal="center"/>
    </xf>
    <xf numFmtId="169" fontId="3" fillId="3" borderId="10" xfId="2" applyNumberFormat="1" applyFont="1" applyFill="1" applyBorder="1" applyAlignment="1">
      <alignment horizontal="center"/>
    </xf>
    <xf numFmtId="169" fontId="4" fillId="3" borderId="11" xfId="2" applyNumberFormat="1" applyFont="1" applyFill="1" applyBorder="1" applyAlignment="1">
      <alignment horizontal="center"/>
    </xf>
    <xf numFmtId="0" fontId="3" fillId="3" borderId="1" xfId="0" applyFont="1" applyFill="1" applyBorder="1"/>
    <xf numFmtId="164" fontId="3" fillId="3" borderId="7" xfId="0" applyNumberFormat="1" applyFont="1" applyFill="1" applyBorder="1" applyAlignment="1" applyProtection="1">
      <alignment horizontal="center"/>
    </xf>
    <xf numFmtId="164" fontId="3" fillId="3" borderId="2" xfId="0" applyNumberFormat="1" applyFont="1" applyFill="1" applyBorder="1" applyAlignment="1" applyProtection="1">
      <alignment horizontal="center"/>
    </xf>
    <xf numFmtId="164" fontId="3" fillId="3" borderId="10" xfId="0" applyNumberFormat="1" applyFont="1" applyFill="1" applyBorder="1" applyAlignment="1" applyProtection="1">
      <alignment horizontal="center"/>
    </xf>
    <xf numFmtId="169" fontId="3" fillId="3" borderId="4" xfId="2" applyNumberFormat="1" applyFont="1" applyFill="1" applyBorder="1" applyAlignment="1">
      <alignment horizontal="center"/>
    </xf>
    <xf numFmtId="169" fontId="3" fillId="3" borderId="9" xfId="2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center"/>
    </xf>
    <xf numFmtId="164" fontId="3" fillId="3" borderId="4" xfId="0" applyNumberFormat="1" applyFont="1" applyFill="1" applyBorder="1" applyAlignment="1" applyProtection="1">
      <alignment horizontal="center"/>
    </xf>
    <xf numFmtId="164" fontId="3" fillId="3" borderId="9" xfId="0" applyNumberFormat="1" applyFont="1" applyFill="1" applyBorder="1" applyAlignment="1" applyProtection="1">
      <alignment horizontal="center"/>
    </xf>
    <xf numFmtId="0" fontId="3" fillId="3" borderId="4" xfId="0" applyFont="1" applyFill="1" applyBorder="1" applyAlignment="1">
      <alignment horizontal="right"/>
    </xf>
    <xf numFmtId="168" fontId="3" fillId="3" borderId="4" xfId="1" applyNumberFormat="1" applyFont="1" applyFill="1" applyBorder="1"/>
    <xf numFmtId="0" fontId="3" fillId="3" borderId="4" xfId="0" applyFont="1" applyFill="1" applyBorder="1"/>
    <xf numFmtId="169" fontId="3" fillId="3" borderId="4" xfId="2" applyNumberFormat="1" applyFont="1" applyFill="1" applyBorder="1"/>
    <xf numFmtId="169" fontId="3" fillId="3" borderId="4" xfId="0" applyNumberFormat="1" applyFont="1" applyFill="1" applyBorder="1"/>
    <xf numFmtId="169" fontId="3" fillId="3" borderId="4" xfId="2" applyNumberFormat="1" applyFont="1" applyFill="1" applyBorder="1" applyAlignment="1">
      <alignment horizontal="right"/>
    </xf>
    <xf numFmtId="166" fontId="3" fillId="3" borderId="4" xfId="2" applyFont="1" applyFill="1" applyBorder="1" applyAlignment="1">
      <alignment horizontal="center"/>
    </xf>
    <xf numFmtId="0" fontId="7" fillId="2" borderId="8" xfId="0" applyFont="1" applyFill="1" applyBorder="1" applyAlignment="1" applyProtection="1">
      <alignment horizontal="center"/>
      <protection locked="0"/>
    </xf>
    <xf numFmtId="9" fontId="7" fillId="2" borderId="8" xfId="3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9" fontId="3" fillId="3" borderId="4" xfId="0" applyNumberFormat="1" applyFont="1" applyFill="1" applyBorder="1" applyAlignment="1">
      <alignment horizontal="center"/>
    </xf>
    <xf numFmtId="0" fontId="3" fillId="3" borderId="4" xfId="1" applyNumberFormat="1" applyFont="1" applyFill="1" applyBorder="1" applyAlignment="1">
      <alignment horizontal="center"/>
    </xf>
    <xf numFmtId="165" fontId="3" fillId="3" borderId="4" xfId="1" applyNumberFormat="1" applyFont="1" applyFill="1" applyBorder="1" applyAlignment="1">
      <alignment horizontal="center"/>
    </xf>
    <xf numFmtId="10" fontId="3" fillId="3" borderId="4" xfId="1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 applyProtection="1">
      <alignment horizontal="center"/>
    </xf>
    <xf numFmtId="169" fontId="4" fillId="3" borderId="12" xfId="2" applyNumberFormat="1" applyFont="1" applyFill="1" applyBorder="1" applyAlignment="1">
      <alignment horizontal="center"/>
    </xf>
    <xf numFmtId="169" fontId="3" fillId="3" borderId="13" xfId="2" applyNumberFormat="1" applyFont="1" applyFill="1" applyBorder="1" applyAlignment="1" applyProtection="1">
      <alignment horizontal="center"/>
      <protection locked="0"/>
    </xf>
    <xf numFmtId="169" fontId="3" fillId="3" borderId="14" xfId="2" applyNumberFormat="1" applyFont="1" applyFill="1" applyBorder="1" applyAlignment="1">
      <alignment horizontal="center"/>
    </xf>
    <xf numFmtId="169" fontId="3" fillId="3" borderId="6" xfId="2" applyNumberFormat="1" applyFont="1" applyFill="1" applyBorder="1" applyAlignment="1" applyProtection="1">
      <alignment horizontal="center"/>
      <protection locked="0"/>
    </xf>
    <xf numFmtId="169" fontId="7" fillId="2" borderId="8" xfId="2" applyNumberFormat="1" applyFont="1" applyFill="1" applyBorder="1" applyAlignment="1" applyProtection="1">
      <alignment horizontal="right"/>
      <protection locked="0"/>
    </xf>
    <xf numFmtId="169" fontId="3" fillId="3" borderId="4" xfId="2" applyNumberFormat="1" applyFont="1" applyFill="1" applyBorder="1" applyAlignment="1" applyProtection="1">
      <alignment horizontal="right"/>
    </xf>
    <xf numFmtId="169" fontId="3" fillId="3" borderId="2" xfId="2" applyNumberFormat="1" applyFont="1" applyFill="1" applyBorder="1" applyAlignment="1" applyProtection="1">
      <alignment horizontal="right"/>
    </xf>
    <xf numFmtId="165" fontId="7" fillId="2" borderId="8" xfId="0" applyNumberFormat="1" applyFont="1" applyFill="1" applyBorder="1" applyAlignment="1" applyProtection="1">
      <alignment horizontal="center"/>
      <protection locked="0"/>
    </xf>
    <xf numFmtId="170" fontId="7" fillId="2" borderId="8" xfId="2" applyNumberFormat="1" applyFont="1" applyFill="1" applyBorder="1" applyAlignment="1" applyProtection="1">
      <alignment horizontal="center"/>
      <protection locked="0"/>
    </xf>
    <xf numFmtId="170" fontId="7" fillId="2" borderId="8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left" wrapText="1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4" zoomScale="80" zoomScaleNormal="80" workbookViewId="0">
      <selection sqref="A1:F1"/>
    </sheetView>
  </sheetViews>
  <sheetFormatPr defaultRowHeight="15.5" x14ac:dyDescent="0.35"/>
  <cols>
    <col min="1" max="1" width="43" style="1" customWidth="1"/>
    <col min="2" max="2" width="14.7265625" style="14" customWidth="1"/>
    <col min="3" max="3" width="14.81640625" style="14" customWidth="1"/>
    <col min="4" max="5" width="14.81640625" style="1" customWidth="1"/>
    <col min="6" max="6" width="14.81640625" style="2" customWidth="1"/>
    <col min="7" max="7" width="9.1796875" style="1"/>
    <col min="8" max="8" width="12.7265625" style="1" bestFit="1" customWidth="1"/>
    <col min="9" max="255" width="9.1796875" style="1"/>
    <col min="256" max="256" width="37.1796875" style="1" customWidth="1"/>
    <col min="257" max="257" width="30.7265625" style="1" customWidth="1"/>
    <col min="258" max="260" width="14.7265625" style="1" customWidth="1"/>
    <col min="261" max="261" width="23" style="1" customWidth="1"/>
    <col min="262" max="263" width="9.1796875" style="1"/>
    <col min="264" max="264" width="12.7265625" style="1" bestFit="1" customWidth="1"/>
    <col min="265" max="511" width="9.1796875" style="1"/>
    <col min="512" max="512" width="37.1796875" style="1" customWidth="1"/>
    <col min="513" max="513" width="30.7265625" style="1" customWidth="1"/>
    <col min="514" max="516" width="14.7265625" style="1" customWidth="1"/>
    <col min="517" max="517" width="23" style="1" customWidth="1"/>
    <col min="518" max="519" width="9.1796875" style="1"/>
    <col min="520" max="520" width="12.7265625" style="1" bestFit="1" customWidth="1"/>
    <col min="521" max="767" width="9.1796875" style="1"/>
    <col min="768" max="768" width="37.1796875" style="1" customWidth="1"/>
    <col min="769" max="769" width="30.7265625" style="1" customWidth="1"/>
    <col min="770" max="772" width="14.7265625" style="1" customWidth="1"/>
    <col min="773" max="773" width="23" style="1" customWidth="1"/>
    <col min="774" max="775" width="9.1796875" style="1"/>
    <col min="776" max="776" width="12.7265625" style="1" bestFit="1" customWidth="1"/>
    <col min="777" max="1023" width="9.1796875" style="1"/>
    <col min="1024" max="1024" width="37.1796875" style="1" customWidth="1"/>
    <col min="1025" max="1025" width="30.7265625" style="1" customWidth="1"/>
    <col min="1026" max="1028" width="14.7265625" style="1" customWidth="1"/>
    <col min="1029" max="1029" width="23" style="1" customWidth="1"/>
    <col min="1030" max="1031" width="9.1796875" style="1"/>
    <col min="1032" max="1032" width="12.7265625" style="1" bestFit="1" customWidth="1"/>
    <col min="1033" max="1279" width="9.1796875" style="1"/>
    <col min="1280" max="1280" width="37.1796875" style="1" customWidth="1"/>
    <col min="1281" max="1281" width="30.7265625" style="1" customWidth="1"/>
    <col min="1282" max="1284" width="14.7265625" style="1" customWidth="1"/>
    <col min="1285" max="1285" width="23" style="1" customWidth="1"/>
    <col min="1286" max="1287" width="9.1796875" style="1"/>
    <col min="1288" max="1288" width="12.7265625" style="1" bestFit="1" customWidth="1"/>
    <col min="1289" max="1535" width="9.1796875" style="1"/>
    <col min="1536" max="1536" width="37.1796875" style="1" customWidth="1"/>
    <col min="1537" max="1537" width="30.7265625" style="1" customWidth="1"/>
    <col min="1538" max="1540" width="14.7265625" style="1" customWidth="1"/>
    <col min="1541" max="1541" width="23" style="1" customWidth="1"/>
    <col min="1542" max="1543" width="9.1796875" style="1"/>
    <col min="1544" max="1544" width="12.7265625" style="1" bestFit="1" customWidth="1"/>
    <col min="1545" max="1791" width="9.1796875" style="1"/>
    <col min="1792" max="1792" width="37.1796875" style="1" customWidth="1"/>
    <col min="1793" max="1793" width="30.7265625" style="1" customWidth="1"/>
    <col min="1794" max="1796" width="14.7265625" style="1" customWidth="1"/>
    <col min="1797" max="1797" width="23" style="1" customWidth="1"/>
    <col min="1798" max="1799" width="9.1796875" style="1"/>
    <col min="1800" max="1800" width="12.7265625" style="1" bestFit="1" customWidth="1"/>
    <col min="1801" max="2047" width="9.1796875" style="1"/>
    <col min="2048" max="2048" width="37.1796875" style="1" customWidth="1"/>
    <col min="2049" max="2049" width="30.7265625" style="1" customWidth="1"/>
    <col min="2050" max="2052" width="14.7265625" style="1" customWidth="1"/>
    <col min="2053" max="2053" width="23" style="1" customWidth="1"/>
    <col min="2054" max="2055" width="9.1796875" style="1"/>
    <col min="2056" max="2056" width="12.7265625" style="1" bestFit="1" customWidth="1"/>
    <col min="2057" max="2303" width="9.1796875" style="1"/>
    <col min="2304" max="2304" width="37.1796875" style="1" customWidth="1"/>
    <col min="2305" max="2305" width="30.7265625" style="1" customWidth="1"/>
    <col min="2306" max="2308" width="14.7265625" style="1" customWidth="1"/>
    <col min="2309" max="2309" width="23" style="1" customWidth="1"/>
    <col min="2310" max="2311" width="9.1796875" style="1"/>
    <col min="2312" max="2312" width="12.7265625" style="1" bestFit="1" customWidth="1"/>
    <col min="2313" max="2559" width="9.1796875" style="1"/>
    <col min="2560" max="2560" width="37.1796875" style="1" customWidth="1"/>
    <col min="2561" max="2561" width="30.7265625" style="1" customWidth="1"/>
    <col min="2562" max="2564" width="14.7265625" style="1" customWidth="1"/>
    <col min="2565" max="2565" width="23" style="1" customWidth="1"/>
    <col min="2566" max="2567" width="9.1796875" style="1"/>
    <col min="2568" max="2568" width="12.7265625" style="1" bestFit="1" customWidth="1"/>
    <col min="2569" max="2815" width="9.1796875" style="1"/>
    <col min="2816" max="2816" width="37.1796875" style="1" customWidth="1"/>
    <col min="2817" max="2817" width="30.7265625" style="1" customWidth="1"/>
    <col min="2818" max="2820" width="14.7265625" style="1" customWidth="1"/>
    <col min="2821" max="2821" width="23" style="1" customWidth="1"/>
    <col min="2822" max="2823" width="9.1796875" style="1"/>
    <col min="2824" max="2824" width="12.7265625" style="1" bestFit="1" customWidth="1"/>
    <col min="2825" max="3071" width="9.1796875" style="1"/>
    <col min="3072" max="3072" width="37.1796875" style="1" customWidth="1"/>
    <col min="3073" max="3073" width="30.7265625" style="1" customWidth="1"/>
    <col min="3074" max="3076" width="14.7265625" style="1" customWidth="1"/>
    <col min="3077" max="3077" width="23" style="1" customWidth="1"/>
    <col min="3078" max="3079" width="9.1796875" style="1"/>
    <col min="3080" max="3080" width="12.7265625" style="1" bestFit="1" customWidth="1"/>
    <col min="3081" max="3327" width="9.1796875" style="1"/>
    <col min="3328" max="3328" width="37.1796875" style="1" customWidth="1"/>
    <col min="3329" max="3329" width="30.7265625" style="1" customWidth="1"/>
    <col min="3330" max="3332" width="14.7265625" style="1" customWidth="1"/>
    <col min="3333" max="3333" width="23" style="1" customWidth="1"/>
    <col min="3334" max="3335" width="9.1796875" style="1"/>
    <col min="3336" max="3336" width="12.7265625" style="1" bestFit="1" customWidth="1"/>
    <col min="3337" max="3583" width="9.1796875" style="1"/>
    <col min="3584" max="3584" width="37.1796875" style="1" customWidth="1"/>
    <col min="3585" max="3585" width="30.7265625" style="1" customWidth="1"/>
    <col min="3586" max="3588" width="14.7265625" style="1" customWidth="1"/>
    <col min="3589" max="3589" width="23" style="1" customWidth="1"/>
    <col min="3590" max="3591" width="9.1796875" style="1"/>
    <col min="3592" max="3592" width="12.7265625" style="1" bestFit="1" customWidth="1"/>
    <col min="3593" max="3839" width="9.1796875" style="1"/>
    <col min="3840" max="3840" width="37.1796875" style="1" customWidth="1"/>
    <col min="3841" max="3841" width="30.7265625" style="1" customWidth="1"/>
    <col min="3842" max="3844" width="14.7265625" style="1" customWidth="1"/>
    <col min="3845" max="3845" width="23" style="1" customWidth="1"/>
    <col min="3846" max="3847" width="9.1796875" style="1"/>
    <col min="3848" max="3848" width="12.7265625" style="1" bestFit="1" customWidth="1"/>
    <col min="3849" max="4095" width="9.1796875" style="1"/>
    <col min="4096" max="4096" width="37.1796875" style="1" customWidth="1"/>
    <col min="4097" max="4097" width="30.7265625" style="1" customWidth="1"/>
    <col min="4098" max="4100" width="14.7265625" style="1" customWidth="1"/>
    <col min="4101" max="4101" width="23" style="1" customWidth="1"/>
    <col min="4102" max="4103" width="9.1796875" style="1"/>
    <col min="4104" max="4104" width="12.7265625" style="1" bestFit="1" customWidth="1"/>
    <col min="4105" max="4351" width="9.1796875" style="1"/>
    <col min="4352" max="4352" width="37.1796875" style="1" customWidth="1"/>
    <col min="4353" max="4353" width="30.7265625" style="1" customWidth="1"/>
    <col min="4354" max="4356" width="14.7265625" style="1" customWidth="1"/>
    <col min="4357" max="4357" width="23" style="1" customWidth="1"/>
    <col min="4358" max="4359" width="9.1796875" style="1"/>
    <col min="4360" max="4360" width="12.7265625" style="1" bestFit="1" customWidth="1"/>
    <col min="4361" max="4607" width="9.1796875" style="1"/>
    <col min="4608" max="4608" width="37.1796875" style="1" customWidth="1"/>
    <col min="4609" max="4609" width="30.7265625" style="1" customWidth="1"/>
    <col min="4610" max="4612" width="14.7265625" style="1" customWidth="1"/>
    <col min="4613" max="4613" width="23" style="1" customWidth="1"/>
    <col min="4614" max="4615" width="9.1796875" style="1"/>
    <col min="4616" max="4616" width="12.7265625" style="1" bestFit="1" customWidth="1"/>
    <col min="4617" max="4863" width="9.1796875" style="1"/>
    <col min="4864" max="4864" width="37.1796875" style="1" customWidth="1"/>
    <col min="4865" max="4865" width="30.7265625" style="1" customWidth="1"/>
    <col min="4866" max="4868" width="14.7265625" style="1" customWidth="1"/>
    <col min="4869" max="4869" width="23" style="1" customWidth="1"/>
    <col min="4870" max="4871" width="9.1796875" style="1"/>
    <col min="4872" max="4872" width="12.7265625" style="1" bestFit="1" customWidth="1"/>
    <col min="4873" max="5119" width="9.1796875" style="1"/>
    <col min="5120" max="5120" width="37.1796875" style="1" customWidth="1"/>
    <col min="5121" max="5121" width="30.7265625" style="1" customWidth="1"/>
    <col min="5122" max="5124" width="14.7265625" style="1" customWidth="1"/>
    <col min="5125" max="5125" width="23" style="1" customWidth="1"/>
    <col min="5126" max="5127" width="9.1796875" style="1"/>
    <col min="5128" max="5128" width="12.7265625" style="1" bestFit="1" customWidth="1"/>
    <col min="5129" max="5375" width="9.1796875" style="1"/>
    <col min="5376" max="5376" width="37.1796875" style="1" customWidth="1"/>
    <col min="5377" max="5377" width="30.7265625" style="1" customWidth="1"/>
    <col min="5378" max="5380" width="14.7265625" style="1" customWidth="1"/>
    <col min="5381" max="5381" width="23" style="1" customWidth="1"/>
    <col min="5382" max="5383" width="9.1796875" style="1"/>
    <col min="5384" max="5384" width="12.7265625" style="1" bestFit="1" customWidth="1"/>
    <col min="5385" max="5631" width="9.1796875" style="1"/>
    <col min="5632" max="5632" width="37.1796875" style="1" customWidth="1"/>
    <col min="5633" max="5633" width="30.7265625" style="1" customWidth="1"/>
    <col min="5634" max="5636" width="14.7265625" style="1" customWidth="1"/>
    <col min="5637" max="5637" width="23" style="1" customWidth="1"/>
    <col min="5638" max="5639" width="9.1796875" style="1"/>
    <col min="5640" max="5640" width="12.7265625" style="1" bestFit="1" customWidth="1"/>
    <col min="5641" max="5887" width="9.1796875" style="1"/>
    <col min="5888" max="5888" width="37.1796875" style="1" customWidth="1"/>
    <col min="5889" max="5889" width="30.7265625" style="1" customWidth="1"/>
    <col min="5890" max="5892" width="14.7265625" style="1" customWidth="1"/>
    <col min="5893" max="5893" width="23" style="1" customWidth="1"/>
    <col min="5894" max="5895" width="9.1796875" style="1"/>
    <col min="5896" max="5896" width="12.7265625" style="1" bestFit="1" customWidth="1"/>
    <col min="5897" max="6143" width="9.1796875" style="1"/>
    <col min="6144" max="6144" width="37.1796875" style="1" customWidth="1"/>
    <col min="6145" max="6145" width="30.7265625" style="1" customWidth="1"/>
    <col min="6146" max="6148" width="14.7265625" style="1" customWidth="1"/>
    <col min="6149" max="6149" width="23" style="1" customWidth="1"/>
    <col min="6150" max="6151" width="9.1796875" style="1"/>
    <col min="6152" max="6152" width="12.7265625" style="1" bestFit="1" customWidth="1"/>
    <col min="6153" max="6399" width="9.1796875" style="1"/>
    <col min="6400" max="6400" width="37.1796875" style="1" customWidth="1"/>
    <col min="6401" max="6401" width="30.7265625" style="1" customWidth="1"/>
    <col min="6402" max="6404" width="14.7265625" style="1" customWidth="1"/>
    <col min="6405" max="6405" width="23" style="1" customWidth="1"/>
    <col min="6406" max="6407" width="9.1796875" style="1"/>
    <col min="6408" max="6408" width="12.7265625" style="1" bestFit="1" customWidth="1"/>
    <col min="6409" max="6655" width="9.1796875" style="1"/>
    <col min="6656" max="6656" width="37.1796875" style="1" customWidth="1"/>
    <col min="6657" max="6657" width="30.7265625" style="1" customWidth="1"/>
    <col min="6658" max="6660" width="14.7265625" style="1" customWidth="1"/>
    <col min="6661" max="6661" width="23" style="1" customWidth="1"/>
    <col min="6662" max="6663" width="9.1796875" style="1"/>
    <col min="6664" max="6664" width="12.7265625" style="1" bestFit="1" customWidth="1"/>
    <col min="6665" max="6911" width="9.1796875" style="1"/>
    <col min="6912" max="6912" width="37.1796875" style="1" customWidth="1"/>
    <col min="6913" max="6913" width="30.7265625" style="1" customWidth="1"/>
    <col min="6914" max="6916" width="14.7265625" style="1" customWidth="1"/>
    <col min="6917" max="6917" width="23" style="1" customWidth="1"/>
    <col min="6918" max="6919" width="9.1796875" style="1"/>
    <col min="6920" max="6920" width="12.7265625" style="1" bestFit="1" customWidth="1"/>
    <col min="6921" max="7167" width="9.1796875" style="1"/>
    <col min="7168" max="7168" width="37.1796875" style="1" customWidth="1"/>
    <col min="7169" max="7169" width="30.7265625" style="1" customWidth="1"/>
    <col min="7170" max="7172" width="14.7265625" style="1" customWidth="1"/>
    <col min="7173" max="7173" width="23" style="1" customWidth="1"/>
    <col min="7174" max="7175" width="9.1796875" style="1"/>
    <col min="7176" max="7176" width="12.7265625" style="1" bestFit="1" customWidth="1"/>
    <col min="7177" max="7423" width="9.1796875" style="1"/>
    <col min="7424" max="7424" width="37.1796875" style="1" customWidth="1"/>
    <col min="7425" max="7425" width="30.7265625" style="1" customWidth="1"/>
    <col min="7426" max="7428" width="14.7265625" style="1" customWidth="1"/>
    <col min="7429" max="7429" width="23" style="1" customWidth="1"/>
    <col min="7430" max="7431" width="9.1796875" style="1"/>
    <col min="7432" max="7432" width="12.7265625" style="1" bestFit="1" customWidth="1"/>
    <col min="7433" max="7679" width="9.1796875" style="1"/>
    <col min="7680" max="7680" width="37.1796875" style="1" customWidth="1"/>
    <col min="7681" max="7681" width="30.7265625" style="1" customWidth="1"/>
    <col min="7682" max="7684" width="14.7265625" style="1" customWidth="1"/>
    <col min="7685" max="7685" width="23" style="1" customWidth="1"/>
    <col min="7686" max="7687" width="9.1796875" style="1"/>
    <col min="7688" max="7688" width="12.7265625" style="1" bestFit="1" customWidth="1"/>
    <col min="7689" max="7935" width="9.1796875" style="1"/>
    <col min="7936" max="7936" width="37.1796875" style="1" customWidth="1"/>
    <col min="7937" max="7937" width="30.7265625" style="1" customWidth="1"/>
    <col min="7938" max="7940" width="14.7265625" style="1" customWidth="1"/>
    <col min="7941" max="7941" width="23" style="1" customWidth="1"/>
    <col min="7942" max="7943" width="9.1796875" style="1"/>
    <col min="7944" max="7944" width="12.7265625" style="1" bestFit="1" customWidth="1"/>
    <col min="7945" max="8191" width="9.1796875" style="1"/>
    <col min="8192" max="8192" width="37.1796875" style="1" customWidth="1"/>
    <col min="8193" max="8193" width="30.7265625" style="1" customWidth="1"/>
    <col min="8194" max="8196" width="14.7265625" style="1" customWidth="1"/>
    <col min="8197" max="8197" width="23" style="1" customWidth="1"/>
    <col min="8198" max="8199" width="9.1796875" style="1"/>
    <col min="8200" max="8200" width="12.7265625" style="1" bestFit="1" customWidth="1"/>
    <col min="8201" max="8447" width="9.1796875" style="1"/>
    <col min="8448" max="8448" width="37.1796875" style="1" customWidth="1"/>
    <col min="8449" max="8449" width="30.7265625" style="1" customWidth="1"/>
    <col min="8450" max="8452" width="14.7265625" style="1" customWidth="1"/>
    <col min="8453" max="8453" width="23" style="1" customWidth="1"/>
    <col min="8454" max="8455" width="9.1796875" style="1"/>
    <col min="8456" max="8456" width="12.7265625" style="1" bestFit="1" customWidth="1"/>
    <col min="8457" max="8703" width="9.1796875" style="1"/>
    <col min="8704" max="8704" width="37.1796875" style="1" customWidth="1"/>
    <col min="8705" max="8705" width="30.7265625" style="1" customWidth="1"/>
    <col min="8706" max="8708" width="14.7265625" style="1" customWidth="1"/>
    <col min="8709" max="8709" width="23" style="1" customWidth="1"/>
    <col min="8710" max="8711" width="9.1796875" style="1"/>
    <col min="8712" max="8712" width="12.7265625" style="1" bestFit="1" customWidth="1"/>
    <col min="8713" max="8959" width="9.1796875" style="1"/>
    <col min="8960" max="8960" width="37.1796875" style="1" customWidth="1"/>
    <col min="8961" max="8961" width="30.7265625" style="1" customWidth="1"/>
    <col min="8962" max="8964" width="14.7265625" style="1" customWidth="1"/>
    <col min="8965" max="8965" width="23" style="1" customWidth="1"/>
    <col min="8966" max="8967" width="9.1796875" style="1"/>
    <col min="8968" max="8968" width="12.7265625" style="1" bestFit="1" customWidth="1"/>
    <col min="8969" max="9215" width="9.1796875" style="1"/>
    <col min="9216" max="9216" width="37.1796875" style="1" customWidth="1"/>
    <col min="9217" max="9217" width="30.7265625" style="1" customWidth="1"/>
    <col min="9218" max="9220" width="14.7265625" style="1" customWidth="1"/>
    <col min="9221" max="9221" width="23" style="1" customWidth="1"/>
    <col min="9222" max="9223" width="9.1796875" style="1"/>
    <col min="9224" max="9224" width="12.7265625" style="1" bestFit="1" customWidth="1"/>
    <col min="9225" max="9471" width="9.1796875" style="1"/>
    <col min="9472" max="9472" width="37.1796875" style="1" customWidth="1"/>
    <col min="9473" max="9473" width="30.7265625" style="1" customWidth="1"/>
    <col min="9474" max="9476" width="14.7265625" style="1" customWidth="1"/>
    <col min="9477" max="9477" width="23" style="1" customWidth="1"/>
    <col min="9478" max="9479" width="9.1796875" style="1"/>
    <col min="9480" max="9480" width="12.7265625" style="1" bestFit="1" customWidth="1"/>
    <col min="9481" max="9727" width="9.1796875" style="1"/>
    <col min="9728" max="9728" width="37.1796875" style="1" customWidth="1"/>
    <col min="9729" max="9729" width="30.7265625" style="1" customWidth="1"/>
    <col min="9730" max="9732" width="14.7265625" style="1" customWidth="1"/>
    <col min="9733" max="9733" width="23" style="1" customWidth="1"/>
    <col min="9734" max="9735" width="9.1796875" style="1"/>
    <col min="9736" max="9736" width="12.7265625" style="1" bestFit="1" customWidth="1"/>
    <col min="9737" max="9983" width="9.1796875" style="1"/>
    <col min="9984" max="9984" width="37.1796875" style="1" customWidth="1"/>
    <col min="9985" max="9985" width="30.7265625" style="1" customWidth="1"/>
    <col min="9986" max="9988" width="14.7265625" style="1" customWidth="1"/>
    <col min="9989" max="9989" width="23" style="1" customWidth="1"/>
    <col min="9990" max="9991" width="9.1796875" style="1"/>
    <col min="9992" max="9992" width="12.7265625" style="1" bestFit="1" customWidth="1"/>
    <col min="9993" max="10239" width="9.1796875" style="1"/>
    <col min="10240" max="10240" width="37.1796875" style="1" customWidth="1"/>
    <col min="10241" max="10241" width="30.7265625" style="1" customWidth="1"/>
    <col min="10242" max="10244" width="14.7265625" style="1" customWidth="1"/>
    <col min="10245" max="10245" width="23" style="1" customWidth="1"/>
    <col min="10246" max="10247" width="9.1796875" style="1"/>
    <col min="10248" max="10248" width="12.7265625" style="1" bestFit="1" customWidth="1"/>
    <col min="10249" max="10495" width="9.1796875" style="1"/>
    <col min="10496" max="10496" width="37.1796875" style="1" customWidth="1"/>
    <col min="10497" max="10497" width="30.7265625" style="1" customWidth="1"/>
    <col min="10498" max="10500" width="14.7265625" style="1" customWidth="1"/>
    <col min="10501" max="10501" width="23" style="1" customWidth="1"/>
    <col min="10502" max="10503" width="9.1796875" style="1"/>
    <col min="10504" max="10504" width="12.7265625" style="1" bestFit="1" customWidth="1"/>
    <col min="10505" max="10751" width="9.1796875" style="1"/>
    <col min="10752" max="10752" width="37.1796875" style="1" customWidth="1"/>
    <col min="10753" max="10753" width="30.7265625" style="1" customWidth="1"/>
    <col min="10754" max="10756" width="14.7265625" style="1" customWidth="1"/>
    <col min="10757" max="10757" width="23" style="1" customWidth="1"/>
    <col min="10758" max="10759" width="9.1796875" style="1"/>
    <col min="10760" max="10760" width="12.7265625" style="1" bestFit="1" customWidth="1"/>
    <col min="10761" max="11007" width="9.1796875" style="1"/>
    <col min="11008" max="11008" width="37.1796875" style="1" customWidth="1"/>
    <col min="11009" max="11009" width="30.7265625" style="1" customWidth="1"/>
    <col min="11010" max="11012" width="14.7265625" style="1" customWidth="1"/>
    <col min="11013" max="11013" width="23" style="1" customWidth="1"/>
    <col min="11014" max="11015" width="9.1796875" style="1"/>
    <col min="11016" max="11016" width="12.7265625" style="1" bestFit="1" customWidth="1"/>
    <col min="11017" max="11263" width="9.1796875" style="1"/>
    <col min="11264" max="11264" width="37.1796875" style="1" customWidth="1"/>
    <col min="11265" max="11265" width="30.7265625" style="1" customWidth="1"/>
    <col min="11266" max="11268" width="14.7265625" style="1" customWidth="1"/>
    <col min="11269" max="11269" width="23" style="1" customWidth="1"/>
    <col min="11270" max="11271" width="9.1796875" style="1"/>
    <col min="11272" max="11272" width="12.7265625" style="1" bestFit="1" customWidth="1"/>
    <col min="11273" max="11519" width="9.1796875" style="1"/>
    <col min="11520" max="11520" width="37.1796875" style="1" customWidth="1"/>
    <col min="11521" max="11521" width="30.7265625" style="1" customWidth="1"/>
    <col min="11522" max="11524" width="14.7265625" style="1" customWidth="1"/>
    <col min="11525" max="11525" width="23" style="1" customWidth="1"/>
    <col min="11526" max="11527" width="9.1796875" style="1"/>
    <col min="11528" max="11528" width="12.7265625" style="1" bestFit="1" customWidth="1"/>
    <col min="11529" max="11775" width="9.1796875" style="1"/>
    <col min="11776" max="11776" width="37.1796875" style="1" customWidth="1"/>
    <col min="11777" max="11777" width="30.7265625" style="1" customWidth="1"/>
    <col min="11778" max="11780" width="14.7265625" style="1" customWidth="1"/>
    <col min="11781" max="11781" width="23" style="1" customWidth="1"/>
    <col min="11782" max="11783" width="9.1796875" style="1"/>
    <col min="11784" max="11784" width="12.7265625" style="1" bestFit="1" customWidth="1"/>
    <col min="11785" max="12031" width="9.1796875" style="1"/>
    <col min="12032" max="12032" width="37.1796875" style="1" customWidth="1"/>
    <col min="12033" max="12033" width="30.7265625" style="1" customWidth="1"/>
    <col min="12034" max="12036" width="14.7265625" style="1" customWidth="1"/>
    <col min="12037" max="12037" width="23" style="1" customWidth="1"/>
    <col min="12038" max="12039" width="9.1796875" style="1"/>
    <col min="12040" max="12040" width="12.7265625" style="1" bestFit="1" customWidth="1"/>
    <col min="12041" max="12287" width="9.1796875" style="1"/>
    <col min="12288" max="12288" width="37.1796875" style="1" customWidth="1"/>
    <col min="12289" max="12289" width="30.7265625" style="1" customWidth="1"/>
    <col min="12290" max="12292" width="14.7265625" style="1" customWidth="1"/>
    <col min="12293" max="12293" width="23" style="1" customWidth="1"/>
    <col min="12294" max="12295" width="9.1796875" style="1"/>
    <col min="12296" max="12296" width="12.7265625" style="1" bestFit="1" customWidth="1"/>
    <col min="12297" max="12543" width="9.1796875" style="1"/>
    <col min="12544" max="12544" width="37.1796875" style="1" customWidth="1"/>
    <col min="12545" max="12545" width="30.7265625" style="1" customWidth="1"/>
    <col min="12546" max="12548" width="14.7265625" style="1" customWidth="1"/>
    <col min="12549" max="12549" width="23" style="1" customWidth="1"/>
    <col min="12550" max="12551" width="9.1796875" style="1"/>
    <col min="12552" max="12552" width="12.7265625" style="1" bestFit="1" customWidth="1"/>
    <col min="12553" max="12799" width="9.1796875" style="1"/>
    <col min="12800" max="12800" width="37.1796875" style="1" customWidth="1"/>
    <col min="12801" max="12801" width="30.7265625" style="1" customWidth="1"/>
    <col min="12802" max="12804" width="14.7265625" style="1" customWidth="1"/>
    <col min="12805" max="12805" width="23" style="1" customWidth="1"/>
    <col min="12806" max="12807" width="9.1796875" style="1"/>
    <col min="12808" max="12808" width="12.7265625" style="1" bestFit="1" customWidth="1"/>
    <col min="12809" max="13055" width="9.1796875" style="1"/>
    <col min="13056" max="13056" width="37.1796875" style="1" customWidth="1"/>
    <col min="13057" max="13057" width="30.7265625" style="1" customWidth="1"/>
    <col min="13058" max="13060" width="14.7265625" style="1" customWidth="1"/>
    <col min="13061" max="13061" width="23" style="1" customWidth="1"/>
    <col min="13062" max="13063" width="9.1796875" style="1"/>
    <col min="13064" max="13064" width="12.7265625" style="1" bestFit="1" customWidth="1"/>
    <col min="13065" max="13311" width="9.1796875" style="1"/>
    <col min="13312" max="13312" width="37.1796875" style="1" customWidth="1"/>
    <col min="13313" max="13313" width="30.7265625" style="1" customWidth="1"/>
    <col min="13314" max="13316" width="14.7265625" style="1" customWidth="1"/>
    <col min="13317" max="13317" width="23" style="1" customWidth="1"/>
    <col min="13318" max="13319" width="9.1796875" style="1"/>
    <col min="13320" max="13320" width="12.7265625" style="1" bestFit="1" customWidth="1"/>
    <col min="13321" max="13567" width="9.1796875" style="1"/>
    <col min="13568" max="13568" width="37.1796875" style="1" customWidth="1"/>
    <col min="13569" max="13569" width="30.7265625" style="1" customWidth="1"/>
    <col min="13570" max="13572" width="14.7265625" style="1" customWidth="1"/>
    <col min="13573" max="13573" width="23" style="1" customWidth="1"/>
    <col min="13574" max="13575" width="9.1796875" style="1"/>
    <col min="13576" max="13576" width="12.7265625" style="1" bestFit="1" customWidth="1"/>
    <col min="13577" max="13823" width="9.1796875" style="1"/>
    <col min="13824" max="13824" width="37.1796875" style="1" customWidth="1"/>
    <col min="13825" max="13825" width="30.7265625" style="1" customWidth="1"/>
    <col min="13826" max="13828" width="14.7265625" style="1" customWidth="1"/>
    <col min="13829" max="13829" width="23" style="1" customWidth="1"/>
    <col min="13830" max="13831" width="9.1796875" style="1"/>
    <col min="13832" max="13832" width="12.7265625" style="1" bestFit="1" customWidth="1"/>
    <col min="13833" max="14079" width="9.1796875" style="1"/>
    <col min="14080" max="14080" width="37.1796875" style="1" customWidth="1"/>
    <col min="14081" max="14081" width="30.7265625" style="1" customWidth="1"/>
    <col min="14082" max="14084" width="14.7265625" style="1" customWidth="1"/>
    <col min="14085" max="14085" width="23" style="1" customWidth="1"/>
    <col min="14086" max="14087" width="9.1796875" style="1"/>
    <col min="14088" max="14088" width="12.7265625" style="1" bestFit="1" customWidth="1"/>
    <col min="14089" max="14335" width="9.1796875" style="1"/>
    <col min="14336" max="14336" width="37.1796875" style="1" customWidth="1"/>
    <col min="14337" max="14337" width="30.7265625" style="1" customWidth="1"/>
    <col min="14338" max="14340" width="14.7265625" style="1" customWidth="1"/>
    <col min="14341" max="14341" width="23" style="1" customWidth="1"/>
    <col min="14342" max="14343" width="9.1796875" style="1"/>
    <col min="14344" max="14344" width="12.7265625" style="1" bestFit="1" customWidth="1"/>
    <col min="14345" max="14591" width="9.1796875" style="1"/>
    <col min="14592" max="14592" width="37.1796875" style="1" customWidth="1"/>
    <col min="14593" max="14593" width="30.7265625" style="1" customWidth="1"/>
    <col min="14594" max="14596" width="14.7265625" style="1" customWidth="1"/>
    <col min="14597" max="14597" width="23" style="1" customWidth="1"/>
    <col min="14598" max="14599" width="9.1796875" style="1"/>
    <col min="14600" max="14600" width="12.7265625" style="1" bestFit="1" customWidth="1"/>
    <col min="14601" max="14847" width="9.1796875" style="1"/>
    <col min="14848" max="14848" width="37.1796875" style="1" customWidth="1"/>
    <col min="14849" max="14849" width="30.7265625" style="1" customWidth="1"/>
    <col min="14850" max="14852" width="14.7265625" style="1" customWidth="1"/>
    <col min="14853" max="14853" width="23" style="1" customWidth="1"/>
    <col min="14854" max="14855" width="9.1796875" style="1"/>
    <col min="14856" max="14856" width="12.7265625" style="1" bestFit="1" customWidth="1"/>
    <col min="14857" max="15103" width="9.1796875" style="1"/>
    <col min="15104" max="15104" width="37.1796875" style="1" customWidth="1"/>
    <col min="15105" max="15105" width="30.7265625" style="1" customWidth="1"/>
    <col min="15106" max="15108" width="14.7265625" style="1" customWidth="1"/>
    <col min="15109" max="15109" width="23" style="1" customWidth="1"/>
    <col min="15110" max="15111" width="9.1796875" style="1"/>
    <col min="15112" max="15112" width="12.7265625" style="1" bestFit="1" customWidth="1"/>
    <col min="15113" max="15359" width="9.1796875" style="1"/>
    <col min="15360" max="15360" width="37.1796875" style="1" customWidth="1"/>
    <col min="15361" max="15361" width="30.7265625" style="1" customWidth="1"/>
    <col min="15362" max="15364" width="14.7265625" style="1" customWidth="1"/>
    <col min="15365" max="15365" width="23" style="1" customWidth="1"/>
    <col min="15366" max="15367" width="9.1796875" style="1"/>
    <col min="15368" max="15368" width="12.7265625" style="1" bestFit="1" customWidth="1"/>
    <col min="15369" max="15615" width="9.1796875" style="1"/>
    <col min="15616" max="15616" width="37.1796875" style="1" customWidth="1"/>
    <col min="15617" max="15617" width="30.7265625" style="1" customWidth="1"/>
    <col min="15618" max="15620" width="14.7265625" style="1" customWidth="1"/>
    <col min="15621" max="15621" width="23" style="1" customWidth="1"/>
    <col min="15622" max="15623" width="9.1796875" style="1"/>
    <col min="15624" max="15624" width="12.7265625" style="1" bestFit="1" customWidth="1"/>
    <col min="15625" max="15871" width="9.1796875" style="1"/>
    <col min="15872" max="15872" width="37.1796875" style="1" customWidth="1"/>
    <col min="15873" max="15873" width="30.7265625" style="1" customWidth="1"/>
    <col min="15874" max="15876" width="14.7265625" style="1" customWidth="1"/>
    <col min="15877" max="15877" width="23" style="1" customWidth="1"/>
    <col min="15878" max="15879" width="9.1796875" style="1"/>
    <col min="15880" max="15880" width="12.7265625" style="1" bestFit="1" customWidth="1"/>
    <col min="15881" max="16127" width="9.1796875" style="1"/>
    <col min="16128" max="16128" width="37.1796875" style="1" customWidth="1"/>
    <col min="16129" max="16129" width="30.7265625" style="1" customWidth="1"/>
    <col min="16130" max="16132" width="14.7265625" style="1" customWidth="1"/>
    <col min="16133" max="16133" width="23" style="1" customWidth="1"/>
    <col min="16134" max="16135" width="9.1796875" style="1"/>
    <col min="16136" max="16136" width="12.7265625" style="1" bestFit="1" customWidth="1"/>
    <col min="16137" max="16384" width="9.1796875" style="1"/>
  </cols>
  <sheetData>
    <row r="1" spans="1:6" ht="26" x14ac:dyDescent="0.6">
      <c r="A1" s="65" t="s">
        <v>47</v>
      </c>
      <c r="B1" s="65"/>
      <c r="C1" s="65"/>
      <c r="D1" s="65"/>
      <c r="E1" s="65"/>
      <c r="F1" s="65"/>
    </row>
    <row r="2" spans="1:6" x14ac:dyDescent="0.35">
      <c r="A2" s="2"/>
      <c r="B2" s="3"/>
      <c r="C2" s="3"/>
      <c r="D2" s="2"/>
      <c r="E2" s="2"/>
    </row>
    <row r="3" spans="1:6" ht="27.75" customHeight="1" x14ac:dyDescent="0.35">
      <c r="A3" s="66" t="s">
        <v>0</v>
      </c>
      <c r="B3" s="66"/>
      <c r="C3" s="66"/>
      <c r="D3" s="66"/>
      <c r="E3" s="66"/>
      <c r="F3" s="66"/>
    </row>
    <row r="4" spans="1:6" ht="27.75" customHeight="1" x14ac:dyDescent="0.35">
      <c r="A4" s="15"/>
      <c r="B4" s="15"/>
      <c r="C4" s="15"/>
      <c r="D4" s="15"/>
      <c r="E4" s="15"/>
    </row>
    <row r="5" spans="1:6" x14ac:dyDescent="0.35">
      <c r="A5" s="25"/>
      <c r="B5" s="19"/>
      <c r="C5" s="32" t="s">
        <v>37</v>
      </c>
      <c r="D5" s="62" t="s">
        <v>36</v>
      </c>
      <c r="E5" s="63"/>
      <c r="F5" s="64"/>
    </row>
    <row r="6" spans="1:6" x14ac:dyDescent="0.35">
      <c r="A6" s="4" t="s">
        <v>1</v>
      </c>
      <c r="B6" s="5" t="s">
        <v>14</v>
      </c>
      <c r="C6" s="32">
        <v>2014</v>
      </c>
      <c r="D6" s="18">
        <v>2015</v>
      </c>
      <c r="E6" s="5">
        <v>2016</v>
      </c>
      <c r="F6" s="16">
        <v>2017</v>
      </c>
    </row>
    <row r="7" spans="1:6" x14ac:dyDescent="0.35">
      <c r="A7" s="6" t="s">
        <v>2</v>
      </c>
      <c r="B7" s="9" t="s">
        <v>3</v>
      </c>
      <c r="C7" s="44">
        <v>150</v>
      </c>
      <c r="D7" s="42"/>
      <c r="E7" s="42"/>
      <c r="F7" s="42"/>
    </row>
    <row r="8" spans="1:6" x14ac:dyDescent="0.35">
      <c r="A8" s="8" t="s">
        <v>4</v>
      </c>
      <c r="B8" s="9" t="s">
        <v>5</v>
      </c>
      <c r="C8" s="44">
        <v>75</v>
      </c>
      <c r="D8" s="42"/>
      <c r="E8" s="42"/>
      <c r="F8" s="42"/>
    </row>
    <row r="9" spans="1:6" x14ac:dyDescent="0.35">
      <c r="A9" s="8" t="s">
        <v>6</v>
      </c>
      <c r="B9" s="9" t="s">
        <v>5</v>
      </c>
      <c r="C9" s="44">
        <v>30</v>
      </c>
      <c r="D9" s="42"/>
      <c r="E9" s="42"/>
      <c r="F9" s="42"/>
    </row>
    <row r="10" spans="1:6" x14ac:dyDescent="0.35">
      <c r="A10" s="8" t="s">
        <v>7</v>
      </c>
      <c r="B10" s="9" t="s">
        <v>8</v>
      </c>
      <c r="C10" s="44">
        <v>360</v>
      </c>
      <c r="D10" s="42"/>
      <c r="E10" s="42"/>
      <c r="F10" s="42"/>
    </row>
    <row r="11" spans="1:6" x14ac:dyDescent="0.35">
      <c r="A11" s="8" t="s">
        <v>9</v>
      </c>
      <c r="B11" s="9" t="s">
        <v>10</v>
      </c>
      <c r="C11" s="45">
        <v>7</v>
      </c>
      <c r="D11" s="59"/>
      <c r="E11" s="59"/>
      <c r="F11" s="59"/>
    </row>
    <row r="12" spans="1:6" x14ac:dyDescent="0.35">
      <c r="A12" s="8" t="s">
        <v>11</v>
      </c>
      <c r="B12" s="9" t="s">
        <v>10</v>
      </c>
      <c r="C12" s="45">
        <v>8</v>
      </c>
      <c r="D12" s="59"/>
      <c r="E12" s="59"/>
      <c r="F12" s="59"/>
    </row>
    <row r="13" spans="1:6" x14ac:dyDescent="0.35">
      <c r="A13" s="8" t="s">
        <v>12</v>
      </c>
      <c r="B13" s="9"/>
      <c r="C13" s="46">
        <v>0.7</v>
      </c>
      <c r="D13" s="43"/>
      <c r="E13" s="43"/>
      <c r="F13" s="43"/>
    </row>
    <row r="14" spans="1:6" x14ac:dyDescent="0.35">
      <c r="A14" s="8" t="s">
        <v>38</v>
      </c>
      <c r="B14" s="9" t="s">
        <v>39</v>
      </c>
      <c r="C14" s="47">
        <v>45625</v>
      </c>
      <c r="D14" s="42"/>
      <c r="E14" s="42"/>
      <c r="F14" s="42"/>
    </row>
    <row r="15" spans="1:6" x14ac:dyDescent="0.35">
      <c r="A15" s="8" t="s">
        <v>40</v>
      </c>
      <c r="B15" s="9" t="s">
        <v>41</v>
      </c>
      <c r="C15" s="48">
        <v>7.0000000000000007E-2</v>
      </c>
      <c r="D15" s="58"/>
      <c r="E15" s="60"/>
      <c r="F15" s="60"/>
    </row>
    <row r="16" spans="1:6" x14ac:dyDescent="0.35">
      <c r="A16" s="8" t="s">
        <v>42</v>
      </c>
      <c r="B16" s="9" t="s">
        <v>43</v>
      </c>
      <c r="C16" s="49">
        <v>0.04</v>
      </c>
      <c r="D16" s="43"/>
      <c r="E16" s="43"/>
      <c r="F16" s="43"/>
    </row>
    <row r="17" spans="1:8" x14ac:dyDescent="0.35">
      <c r="A17" s="10"/>
      <c r="B17" s="9"/>
      <c r="C17" s="44"/>
      <c r="D17" s="31"/>
      <c r="E17" s="7"/>
      <c r="F17" s="17"/>
    </row>
    <row r="18" spans="1:8" x14ac:dyDescent="0.35">
      <c r="A18" s="4" t="s">
        <v>13</v>
      </c>
      <c r="B18" s="5"/>
      <c r="C18" s="32">
        <v>2014</v>
      </c>
      <c r="D18" s="32">
        <v>2015</v>
      </c>
      <c r="E18" s="32">
        <v>2016</v>
      </c>
      <c r="F18" s="16">
        <v>2017</v>
      </c>
    </row>
    <row r="19" spans="1:8" x14ac:dyDescent="0.35">
      <c r="A19" s="6" t="s">
        <v>15</v>
      </c>
      <c r="B19" s="9"/>
      <c r="C19" s="50">
        <f>C9*C10*C13*C11</f>
        <v>52919.999999999993</v>
      </c>
      <c r="D19" s="33">
        <f>D9*D10*D13*D11</f>
        <v>0</v>
      </c>
      <c r="E19" s="33">
        <f>E9*E10*E13*E11</f>
        <v>0</v>
      </c>
      <c r="F19" s="26">
        <f>F9*F10*F13*F11</f>
        <v>0</v>
      </c>
      <c r="G19" s="11"/>
      <c r="H19" s="11"/>
    </row>
    <row r="20" spans="1:8" x14ac:dyDescent="0.35">
      <c r="A20" s="6" t="s">
        <v>16</v>
      </c>
      <c r="B20" s="9"/>
      <c r="C20" s="33">
        <f>C9*C10*(1-C13)*C12</f>
        <v>25920.000000000004</v>
      </c>
      <c r="D20" s="33">
        <f>D9*D10*(1-D13)*D12</f>
        <v>0</v>
      </c>
      <c r="E20" s="33">
        <f>E9*E10*(1-E13)*E12</f>
        <v>0</v>
      </c>
      <c r="F20" s="27">
        <f>F9*F10*(1-F13)*F12</f>
        <v>0</v>
      </c>
      <c r="G20" s="11"/>
      <c r="H20" s="11"/>
    </row>
    <row r="21" spans="1:8" x14ac:dyDescent="0.35">
      <c r="A21" s="6" t="s">
        <v>45</v>
      </c>
      <c r="B21" s="9"/>
      <c r="C21" s="34">
        <f>C14*C15</f>
        <v>3193.7500000000005</v>
      </c>
      <c r="D21" s="34">
        <f>D14*D15</f>
        <v>0</v>
      </c>
      <c r="E21" s="34">
        <f>E14*E15</f>
        <v>0</v>
      </c>
      <c r="F21" s="28">
        <f>F14*F15</f>
        <v>0</v>
      </c>
      <c r="G21" s="11"/>
      <c r="H21" s="11"/>
    </row>
    <row r="22" spans="1:8" x14ac:dyDescent="0.35">
      <c r="A22" s="8" t="s">
        <v>46</v>
      </c>
      <c r="B22" s="9"/>
      <c r="C22" s="33">
        <f>SUM(C19:C21)</f>
        <v>82033.75</v>
      </c>
      <c r="D22" s="33">
        <f t="shared" ref="D22:F22" si="0">SUM(D19:D21)</f>
        <v>0</v>
      </c>
      <c r="E22" s="33">
        <f t="shared" si="0"/>
        <v>0</v>
      </c>
      <c r="F22" s="27">
        <f t="shared" si="0"/>
        <v>0</v>
      </c>
      <c r="G22" s="11"/>
      <c r="H22" s="11"/>
    </row>
    <row r="23" spans="1:8" x14ac:dyDescent="0.35">
      <c r="A23" s="6"/>
      <c r="B23" s="9"/>
      <c r="C23" s="44"/>
      <c r="D23" s="35"/>
      <c r="E23" s="35"/>
      <c r="F23" s="17"/>
    </row>
    <row r="24" spans="1:8" x14ac:dyDescent="0.35">
      <c r="A24" s="4" t="s">
        <v>17</v>
      </c>
      <c r="B24" s="5"/>
      <c r="C24" s="32">
        <v>2014</v>
      </c>
      <c r="D24" s="32">
        <v>2015</v>
      </c>
      <c r="E24" s="32">
        <v>2016</v>
      </c>
      <c r="F24" s="16">
        <v>2017</v>
      </c>
    </row>
    <row r="25" spans="1:8" x14ac:dyDescent="0.35">
      <c r="A25" s="6" t="s">
        <v>18</v>
      </c>
      <c r="B25" s="9"/>
      <c r="C25" s="44"/>
      <c r="D25" s="35"/>
      <c r="E25" s="35"/>
      <c r="F25" s="17"/>
    </row>
    <row r="26" spans="1:8" ht="17.5" x14ac:dyDescent="0.35">
      <c r="A26" s="12" t="s">
        <v>19</v>
      </c>
      <c r="B26" s="3"/>
      <c r="C26" s="29">
        <f>C7*100</f>
        <v>15000</v>
      </c>
      <c r="D26" s="29">
        <f>D7*100</f>
        <v>0</v>
      </c>
      <c r="E26" s="29">
        <f>E7*100</f>
        <v>0</v>
      </c>
      <c r="F26" s="22">
        <f>F7*100</f>
        <v>0</v>
      </c>
    </row>
    <row r="27" spans="1:8" x14ac:dyDescent="0.35">
      <c r="A27" s="12" t="s">
        <v>20</v>
      </c>
      <c r="B27" s="3"/>
      <c r="C27" s="29">
        <f>115*C8</f>
        <v>8625</v>
      </c>
      <c r="D27" s="29">
        <f>115*D8</f>
        <v>0</v>
      </c>
      <c r="E27" s="29">
        <f>115*E8</f>
        <v>0</v>
      </c>
      <c r="F27" s="22">
        <f>115*F8</f>
        <v>0</v>
      </c>
    </row>
    <row r="28" spans="1:8" x14ac:dyDescent="0.35">
      <c r="A28" s="12" t="s">
        <v>21</v>
      </c>
      <c r="B28" s="3"/>
      <c r="C28" s="29">
        <f>(C8*2*365)/16*0.3</f>
        <v>1026.5625</v>
      </c>
      <c r="D28" s="29">
        <f>(D8*2*365)/16*0.3</f>
        <v>0</v>
      </c>
      <c r="E28" s="29">
        <f>(E8*2*365)/16*0.3</f>
        <v>0</v>
      </c>
      <c r="F28" s="22">
        <f>(F8*2*365)/16*0.3</f>
        <v>0</v>
      </c>
    </row>
    <row r="29" spans="1:8" x14ac:dyDescent="0.35">
      <c r="A29" s="12" t="s">
        <v>22</v>
      </c>
      <c r="B29" s="3"/>
      <c r="C29" s="29">
        <f>C8*14.5</f>
        <v>1087.5</v>
      </c>
      <c r="D29" s="29">
        <f>D8*14.5</f>
        <v>0</v>
      </c>
      <c r="E29" s="29">
        <f>E8*14.5</f>
        <v>0</v>
      </c>
      <c r="F29" s="22">
        <f>F8*14.5</f>
        <v>0</v>
      </c>
    </row>
    <row r="30" spans="1:8" x14ac:dyDescent="0.35">
      <c r="A30" s="12" t="s">
        <v>23</v>
      </c>
      <c r="B30" s="3"/>
      <c r="C30" s="29">
        <f>50*C9</f>
        <v>1500</v>
      </c>
      <c r="D30" s="29">
        <f>50*D9</f>
        <v>0</v>
      </c>
      <c r="E30" s="29">
        <f>50*E9</f>
        <v>0</v>
      </c>
      <c r="F30" s="22">
        <f>50*F9</f>
        <v>0</v>
      </c>
    </row>
    <row r="31" spans="1:8" x14ac:dyDescent="0.35">
      <c r="A31" s="12" t="s">
        <v>24</v>
      </c>
      <c r="B31" s="3"/>
      <c r="C31" s="30">
        <f>550*C9*(1-C13)*0.75</f>
        <v>3712.5000000000009</v>
      </c>
      <c r="D31" s="30">
        <f>550*D9*(1-D13)*0.75</f>
        <v>0</v>
      </c>
      <c r="E31" s="30">
        <f>550*E9*(1-E13)*0.75</f>
        <v>0</v>
      </c>
      <c r="F31" s="23">
        <f>550*F9*(1-F13)*0.75</f>
        <v>0</v>
      </c>
    </row>
    <row r="32" spans="1:8" x14ac:dyDescent="0.35">
      <c r="A32" s="13" t="s">
        <v>25</v>
      </c>
      <c r="B32" s="3"/>
      <c r="C32" s="29">
        <f>SUM(C26:C31)</f>
        <v>30951.5625</v>
      </c>
      <c r="D32" s="29">
        <f t="shared" ref="D32:F32" si="1">SUM(D26:D31)</f>
        <v>0</v>
      </c>
      <c r="E32" s="29">
        <f t="shared" si="1"/>
        <v>0</v>
      </c>
      <c r="F32" s="22">
        <f t="shared" si="1"/>
        <v>0</v>
      </c>
    </row>
    <row r="33" spans="1:6" x14ac:dyDescent="0.35">
      <c r="A33" s="2"/>
      <c r="B33" s="3"/>
      <c r="C33" s="41"/>
      <c r="D33" s="36"/>
      <c r="E33" s="38"/>
      <c r="F33" s="17"/>
    </row>
    <row r="34" spans="1:6" x14ac:dyDescent="0.35">
      <c r="A34" s="2" t="s">
        <v>26</v>
      </c>
      <c r="B34" s="3"/>
      <c r="C34" s="41"/>
      <c r="D34" s="36"/>
      <c r="E34" s="38"/>
      <c r="F34" s="17"/>
    </row>
    <row r="35" spans="1:6" x14ac:dyDescent="0.35">
      <c r="A35" s="12" t="s">
        <v>27</v>
      </c>
      <c r="B35" s="3"/>
      <c r="C35" s="40">
        <v>10950</v>
      </c>
      <c r="D35" s="55">
        <v>10950</v>
      </c>
      <c r="E35" s="55">
        <v>10950</v>
      </c>
      <c r="F35" s="55">
        <v>10950</v>
      </c>
    </row>
    <row r="36" spans="1:6" x14ac:dyDescent="0.35">
      <c r="A36" s="12" t="s">
        <v>28</v>
      </c>
      <c r="B36" s="3"/>
      <c r="C36" s="40">
        <v>3000</v>
      </c>
      <c r="D36" s="55">
        <v>3000</v>
      </c>
      <c r="E36" s="55">
        <v>3000</v>
      </c>
      <c r="F36" s="55">
        <v>3000</v>
      </c>
    </row>
    <row r="37" spans="1:6" x14ac:dyDescent="0.35">
      <c r="A37" s="12" t="s">
        <v>29</v>
      </c>
      <c r="B37" s="3"/>
      <c r="C37" s="40">
        <v>1000</v>
      </c>
      <c r="D37" s="55">
        <v>1000</v>
      </c>
      <c r="E37" s="55">
        <v>1000</v>
      </c>
      <c r="F37" s="55">
        <v>1000</v>
      </c>
    </row>
    <row r="38" spans="1:6" x14ac:dyDescent="0.35">
      <c r="A38" s="12" t="s">
        <v>30</v>
      </c>
      <c r="B38" s="3"/>
      <c r="C38" s="40">
        <v>500</v>
      </c>
      <c r="D38" s="55">
        <v>500</v>
      </c>
      <c r="E38" s="55">
        <v>500</v>
      </c>
      <c r="F38" s="55">
        <v>600</v>
      </c>
    </row>
    <row r="39" spans="1:6" x14ac:dyDescent="0.35">
      <c r="A39" s="12" t="s">
        <v>31</v>
      </c>
      <c r="B39" s="3"/>
      <c r="C39" s="40">
        <v>900</v>
      </c>
      <c r="D39" s="56">
        <v>900</v>
      </c>
      <c r="E39" s="56">
        <v>900</v>
      </c>
      <c r="F39" s="56">
        <v>900</v>
      </c>
    </row>
    <row r="40" spans="1:6" x14ac:dyDescent="0.35">
      <c r="A40" s="12" t="s">
        <v>32</v>
      </c>
      <c r="B40" s="3"/>
      <c r="C40" s="40">
        <v>1500</v>
      </c>
      <c r="D40" s="56">
        <v>1500</v>
      </c>
      <c r="E40" s="56">
        <v>1500</v>
      </c>
      <c r="F40" s="56">
        <v>1500</v>
      </c>
    </row>
    <row r="41" spans="1:6" x14ac:dyDescent="0.35">
      <c r="A41" s="12" t="s">
        <v>48</v>
      </c>
      <c r="B41" s="3"/>
      <c r="C41" s="40">
        <v>350</v>
      </c>
      <c r="D41" s="56">
        <v>350</v>
      </c>
      <c r="E41" s="56">
        <v>350</v>
      </c>
      <c r="F41" s="56">
        <v>350</v>
      </c>
    </row>
    <row r="42" spans="1:6" x14ac:dyDescent="0.35">
      <c r="A42" s="12" t="s">
        <v>49</v>
      </c>
      <c r="B42" s="3"/>
      <c r="C42" s="40">
        <f>-IPMT($C$16,1,30,37500)</f>
        <v>1500</v>
      </c>
      <c r="D42" s="57">
        <f>-IPMT($C$16,2,30,37500)</f>
        <v>1473.2548512995081</v>
      </c>
      <c r="E42" s="57">
        <f>-IPMT($C$16,3,30,37500)</f>
        <v>1445.4398966509966</v>
      </c>
      <c r="F42" s="57">
        <f>-IPMT($C$16,4,30,37500)</f>
        <v>1416.5123438165442</v>
      </c>
    </row>
    <row r="43" spans="1:6" x14ac:dyDescent="0.35">
      <c r="A43" s="12" t="s">
        <v>44</v>
      </c>
      <c r="B43" s="3"/>
      <c r="C43" s="40">
        <v>250</v>
      </c>
      <c r="D43" s="56">
        <v>250</v>
      </c>
      <c r="E43" s="56">
        <v>250</v>
      </c>
      <c r="F43" s="56">
        <v>250</v>
      </c>
    </row>
    <row r="44" spans="1:6" x14ac:dyDescent="0.35">
      <c r="A44" s="2" t="s">
        <v>33</v>
      </c>
      <c r="B44" s="3"/>
      <c r="C44" s="53">
        <f>SUM(C35:C43)</f>
        <v>19950</v>
      </c>
      <c r="D44" s="54">
        <f t="shared" ref="D44:F44" si="2">SUM(D35:D43)</f>
        <v>19923.254851299509</v>
      </c>
      <c r="E44" s="52">
        <f t="shared" si="2"/>
        <v>19895.439896650998</v>
      </c>
      <c r="F44" s="54">
        <f t="shared" si="2"/>
        <v>19966.512343816543</v>
      </c>
    </row>
    <row r="45" spans="1:6" x14ac:dyDescent="0.35">
      <c r="A45" s="2"/>
      <c r="B45" s="3"/>
      <c r="C45" s="41"/>
      <c r="D45" s="41"/>
      <c r="E45" s="41"/>
      <c r="F45" s="41"/>
    </row>
    <row r="46" spans="1:6" x14ac:dyDescent="0.35">
      <c r="A46" s="13" t="s">
        <v>34</v>
      </c>
      <c r="B46" s="3"/>
      <c r="C46" s="30">
        <f>C44+C32</f>
        <v>50901.5625</v>
      </c>
      <c r="D46" s="30">
        <f t="shared" ref="D46:F46" si="3">D44+D32</f>
        <v>19923.254851299509</v>
      </c>
      <c r="E46" s="30">
        <f t="shared" si="3"/>
        <v>19895.439896650998</v>
      </c>
      <c r="F46" s="30">
        <f t="shared" si="3"/>
        <v>19966.512343816543</v>
      </c>
    </row>
    <row r="47" spans="1:6" x14ac:dyDescent="0.35">
      <c r="A47" s="2"/>
      <c r="B47" s="3"/>
      <c r="C47" s="41"/>
      <c r="D47" s="37"/>
      <c r="E47" s="39"/>
      <c r="F47" s="17"/>
    </row>
    <row r="48" spans="1:6" ht="16" thickBot="1" x14ac:dyDescent="0.4">
      <c r="A48" s="20" t="s">
        <v>35</v>
      </c>
      <c r="B48" s="21"/>
      <c r="C48" s="51">
        <f>C22-C46</f>
        <v>31132.1875</v>
      </c>
      <c r="D48" s="24">
        <f t="shared" ref="D48:F48" si="4">D22-D46</f>
        <v>-19923.254851299509</v>
      </c>
      <c r="E48" s="24">
        <f t="shared" si="4"/>
        <v>-19895.439896650998</v>
      </c>
      <c r="F48" s="24">
        <f t="shared" si="4"/>
        <v>-19966.512343816543</v>
      </c>
    </row>
    <row r="49" spans="1:5" ht="16" thickTop="1" x14ac:dyDescent="0.35">
      <c r="A49" s="2"/>
      <c r="B49" s="3"/>
      <c r="C49" s="3"/>
      <c r="D49" s="2"/>
      <c r="E49" s="2"/>
    </row>
    <row r="50" spans="1:5" ht="30" customHeight="1" x14ac:dyDescent="0.35">
      <c r="A50" s="61"/>
      <c r="B50" s="61"/>
      <c r="C50" s="61"/>
      <c r="D50" s="61"/>
      <c r="E50" s="61"/>
    </row>
    <row r="51" spans="1:5" x14ac:dyDescent="0.35">
      <c r="A51" s="2"/>
      <c r="B51" s="3"/>
      <c r="C51" s="3"/>
      <c r="D51" s="2"/>
      <c r="E51" s="2"/>
    </row>
  </sheetData>
  <sheetProtection algorithmName="SHA-512" hashValue="541bxgZ9Y5HP6xi76aMTkV+QSUKVB4MSrtvfzgXuKl62DQDTLE87JiQKMXsVrhzINWlSrpfuWwXb6PmZuX6roQ==" saltValue="ReyoghjtlhblgW19q8Yyuw==" spinCount="100000" sheet="1" objects="1" scenarios="1"/>
  <mergeCells count="4">
    <mergeCell ref="A50:E50"/>
    <mergeCell ref="D5:F5"/>
    <mergeCell ref="A1:F1"/>
    <mergeCell ref="A3:F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North Carolina at Chapel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</dc:creator>
  <cp:lastModifiedBy>Kerry Allen</cp:lastModifiedBy>
  <dcterms:created xsi:type="dcterms:W3CDTF">2014-05-11T22:46:29Z</dcterms:created>
  <dcterms:modified xsi:type="dcterms:W3CDTF">2017-04-30T09:33:11Z</dcterms:modified>
</cp:coreProperties>
</file>