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ternal.stpauls.school.nz\Users\home\staff\k.allen\documents\Agribusiness Acheivement Standards\Agribusiness Acheivement Standards\91868 Cash flow forecasting\Resources\"/>
    </mc:Choice>
  </mc:AlternateContent>
  <xr:revisionPtr revIDLastSave="0" documentId="8_{B5B0E444-E62B-4EF9-AEE5-4472F0AD981E}" xr6:coauthVersionLast="47" xr6:coauthVersionMax="47" xr10:uidLastSave="{00000000-0000-0000-0000-000000000000}"/>
  <bookViews>
    <workbookView xWindow="-108" yWindow="-108" windowWidth="23256" windowHeight="12456" firstSheet="13" activeTab="15" xr2:uid="{D1D0FBD4-B2F2-489F-A8E8-34D49C669E7F}"/>
  </bookViews>
  <sheets>
    <sheet name="Ex 9  brent bishop" sheetId="1" r:id="rId1"/>
    <sheet name="ex 5 tow truck " sheetId="2" r:id="rId2"/>
    <sheet name="ex 6 dog walking" sheetId="3" r:id="rId3"/>
    <sheet name="Ex 4  lawn moving " sheetId="6" r:id="rId4"/>
    <sheet name="Ex 7 ice cream" sheetId="9" r:id="rId5"/>
    <sheet name="1 hairdressing" sheetId="10" r:id="rId6"/>
    <sheet name="2 pizza business " sheetId="11" r:id="rId7"/>
    <sheet name="3 plant shop" sheetId="12" r:id="rId8"/>
    <sheet name="8 sports shoe" sheetId="13" r:id="rId9"/>
    <sheet name="10 fiona farmer" sheetId="16" r:id="rId10"/>
    <sheet name="11 Bright Spark" sheetId="17" r:id="rId11"/>
    <sheet name="13 market mike" sheetId="19" r:id="rId12"/>
    <sheet name="14 quad" sheetId="20" r:id="rId13"/>
    <sheet name="ex 16 drenched" sheetId="22" r:id="rId14"/>
    <sheet name="Ex 18 Big Tomato" sheetId="25" r:id="rId15"/>
    <sheet name="Ex 19 Maizy Growers" sheetId="26" r:id="rId16"/>
    <sheet name="Ex 20 Kumeu Flower Farm" sheetId="27" r:id="rId17"/>
    <sheet name="17 AGFEST" sheetId="24" r:id="rId18"/>
    <sheet name="Ex 15 Mas titus" sheetId="23" r:id="rId1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7" i="27" l="1"/>
  <c r="D17" i="27"/>
  <c r="B17" i="27"/>
  <c r="J7" i="22"/>
  <c r="K7" i="22"/>
  <c r="L7" i="22"/>
  <c r="M7" i="22"/>
  <c r="N7" i="22"/>
  <c r="O7" i="22"/>
  <c r="C15" i="22"/>
  <c r="E15" i="22"/>
  <c r="C13" i="22"/>
  <c r="D13" i="22"/>
  <c r="E13" i="22"/>
  <c r="F13" i="22"/>
  <c r="G13" i="22"/>
  <c r="B13" i="22"/>
  <c r="C7" i="22"/>
  <c r="D7" i="22"/>
  <c r="D15" i="22" s="1"/>
  <c r="E7" i="22"/>
  <c r="F7" i="22"/>
  <c r="F15" i="22" s="1"/>
  <c r="B7" i="22"/>
  <c r="B15" i="22" s="1"/>
  <c r="B16" i="22" s="1"/>
  <c r="C14" i="22" s="1"/>
  <c r="C16" i="22" s="1"/>
  <c r="D14" i="22" s="1"/>
  <c r="D16" i="22" s="1"/>
  <c r="E14" i="22" s="1"/>
  <c r="E16" i="22" s="1"/>
  <c r="F14" i="22" s="1"/>
  <c r="F16" i="22" s="1"/>
  <c r="G14" i="22" s="1"/>
  <c r="G16" i="22" s="1"/>
  <c r="G7" i="22"/>
  <c r="G15" i="22" s="1"/>
  <c r="L13" i="22"/>
  <c r="O13" i="22"/>
  <c r="D3" i="23"/>
  <c r="D54" i="13"/>
  <c r="C54" i="13"/>
  <c r="B54" i="13"/>
  <c r="D47" i="13"/>
  <c r="C47" i="13"/>
  <c r="B47" i="13"/>
  <c r="B27" i="13"/>
  <c r="B36" i="13" s="1"/>
  <c r="B37" i="13" s="1"/>
  <c r="C35" i="13" s="1"/>
  <c r="C27" i="13"/>
  <c r="D27" i="13"/>
  <c r="B34" i="13"/>
  <c r="C34" i="13"/>
  <c r="D34" i="13"/>
  <c r="D50" i="3"/>
  <c r="C50" i="3"/>
  <c r="B50" i="3"/>
  <c r="D43" i="3"/>
  <c r="D52" i="3" s="1"/>
  <c r="C43" i="3"/>
  <c r="C52" i="3" s="1"/>
  <c r="B43" i="3"/>
  <c r="B52" i="3" s="1"/>
  <c r="B53" i="3" s="1"/>
  <c r="C51" i="3" s="1"/>
  <c r="C53" i="3" s="1"/>
  <c r="D51" i="3" s="1"/>
  <c r="D53" i="3" s="1"/>
  <c r="D34" i="3"/>
  <c r="C34" i="3"/>
  <c r="D32" i="3"/>
  <c r="C32" i="3"/>
  <c r="B32" i="3"/>
  <c r="D25" i="3"/>
  <c r="C25" i="3"/>
  <c r="B25" i="3"/>
  <c r="B34" i="3" s="1"/>
  <c r="B35" i="3" s="1"/>
  <c r="C33" i="3" s="1"/>
  <c r="C35" i="3" s="1"/>
  <c r="D33" i="3" s="1"/>
  <c r="D35" i="3" s="1"/>
  <c r="D47" i="6"/>
  <c r="C47" i="6"/>
  <c r="B47" i="6"/>
  <c r="D40" i="6"/>
  <c r="C40" i="6"/>
  <c r="B40" i="6"/>
  <c r="B49" i="6" s="1"/>
  <c r="B50" i="6" s="1"/>
  <c r="C48" i="6" s="1"/>
  <c r="D30" i="6"/>
  <c r="C30" i="6"/>
  <c r="B30" i="6"/>
  <c r="D23" i="6"/>
  <c r="D32" i="6" s="1"/>
  <c r="C23" i="6"/>
  <c r="B23" i="6"/>
  <c r="B5" i="23"/>
  <c r="C5" i="23"/>
  <c r="C11" i="23"/>
  <c r="B34" i="23"/>
  <c r="C34" i="23"/>
  <c r="D51" i="9"/>
  <c r="D50" i="9"/>
  <c r="O15" i="22" l="1"/>
  <c r="L15" i="22"/>
  <c r="N13" i="22"/>
  <c r="N15" i="22" s="1"/>
  <c r="M13" i="22"/>
  <c r="M15" i="22" s="1"/>
  <c r="K13" i="22"/>
  <c r="K15" i="22" s="1"/>
  <c r="K16" i="22" s="1"/>
  <c r="L14" i="22" s="1"/>
  <c r="J13" i="22"/>
  <c r="J15" i="22" s="1"/>
  <c r="J16" i="22" s="1"/>
  <c r="C36" i="23"/>
  <c r="C37" i="23" s="1"/>
  <c r="D56" i="13"/>
  <c r="C37" i="13"/>
  <c r="D35" i="13" s="1"/>
  <c r="D36" i="13"/>
  <c r="C36" i="13"/>
  <c r="B56" i="13"/>
  <c r="B57" i="13" s="1"/>
  <c r="C55" i="13" s="1"/>
  <c r="C56" i="13"/>
  <c r="C57" i="13" s="1"/>
  <c r="D55" i="13" s="1"/>
  <c r="D57" i="13" s="1"/>
  <c r="B36" i="23"/>
  <c r="B37" i="23" s="1"/>
  <c r="C49" i="6"/>
  <c r="C50" i="6" s="1"/>
  <c r="D48" i="6" s="1"/>
  <c r="D50" i="6" s="1"/>
  <c r="D49" i="6"/>
  <c r="C32" i="6"/>
  <c r="B32" i="6"/>
  <c r="B33" i="6" s="1"/>
  <c r="C31" i="6" s="1"/>
  <c r="C33" i="6" s="1"/>
  <c r="D31" i="6" s="1"/>
  <c r="D33" i="6" s="1"/>
  <c r="B7" i="10"/>
  <c r="D9" i="27"/>
  <c r="D19" i="27" s="1"/>
  <c r="C4" i="27"/>
  <c r="C9" i="27" s="1"/>
  <c r="C19" i="27" s="1"/>
  <c r="B4" i="27"/>
  <c r="B9" i="27" s="1"/>
  <c r="B19" i="27" s="1"/>
  <c r="B20" i="27" s="1"/>
  <c r="C18" i="27" s="1"/>
  <c r="C20" i="27" s="1"/>
  <c r="D18" i="27" s="1"/>
  <c r="D20" i="27" s="1"/>
  <c r="C17" i="26"/>
  <c r="D17" i="26"/>
  <c r="B17" i="26"/>
  <c r="C5" i="26"/>
  <c r="D5" i="26"/>
  <c r="B5" i="26"/>
  <c r="D13" i="25"/>
  <c r="C14" i="25"/>
  <c r="C15" i="25"/>
  <c r="C13" i="25"/>
  <c r="B15" i="25"/>
  <c r="C12" i="25"/>
  <c r="D12" i="25"/>
  <c r="D14" i="25" s="1"/>
  <c r="B12" i="25"/>
  <c r="C5" i="25"/>
  <c r="D5" i="25"/>
  <c r="B5" i="25"/>
  <c r="B14" i="25" s="1"/>
  <c r="D19" i="12"/>
  <c r="C21" i="12"/>
  <c r="D21" i="12"/>
  <c r="C20" i="12"/>
  <c r="D20" i="12"/>
  <c r="C19" i="12"/>
  <c r="D18" i="12"/>
  <c r="F31" i="24"/>
  <c r="G31" i="24"/>
  <c r="I31" i="24"/>
  <c r="B23" i="24"/>
  <c r="M31" i="24"/>
  <c r="L31" i="24"/>
  <c r="K31" i="24"/>
  <c r="J31" i="24"/>
  <c r="H31" i="24"/>
  <c r="E31" i="24"/>
  <c r="D31" i="24"/>
  <c r="C31" i="24"/>
  <c r="B31" i="24"/>
  <c r="M23" i="24"/>
  <c r="L23" i="24"/>
  <c r="K23" i="24"/>
  <c r="J23" i="24"/>
  <c r="I23" i="24"/>
  <c r="H23" i="24"/>
  <c r="G23" i="24"/>
  <c r="F23" i="24"/>
  <c r="E23" i="24"/>
  <c r="D23" i="24"/>
  <c r="C23" i="24"/>
  <c r="C33" i="24" s="1"/>
  <c r="C13" i="24"/>
  <c r="D13" i="24"/>
  <c r="E13" i="24"/>
  <c r="F13" i="24"/>
  <c r="G13" i="24"/>
  <c r="H13" i="24"/>
  <c r="I13" i="24"/>
  <c r="J13" i="24"/>
  <c r="K13" i="24"/>
  <c r="L13" i="24"/>
  <c r="M13" i="24"/>
  <c r="B13" i="24"/>
  <c r="C6" i="24"/>
  <c r="D6" i="24"/>
  <c r="E6" i="24"/>
  <c r="F6" i="24"/>
  <c r="G6" i="24"/>
  <c r="G15" i="24" s="1"/>
  <c r="H6" i="24"/>
  <c r="I6" i="24"/>
  <c r="J6" i="24"/>
  <c r="J15" i="24" s="1"/>
  <c r="K6" i="24"/>
  <c r="K15" i="24" s="1"/>
  <c r="L6" i="24"/>
  <c r="L15" i="24" s="1"/>
  <c r="M6" i="24"/>
  <c r="M15" i="24" s="1"/>
  <c r="B6" i="24"/>
  <c r="C15" i="24" l="1"/>
  <c r="D33" i="24"/>
  <c r="E33" i="24"/>
  <c r="L33" i="24"/>
  <c r="L16" i="22"/>
  <c r="M14" i="22" s="1"/>
  <c r="M16" i="22" s="1"/>
  <c r="N14" i="22" s="1"/>
  <c r="N16" i="22" s="1"/>
  <c r="O14" i="22" s="1"/>
  <c r="O16" i="22" s="1"/>
  <c r="D37" i="13"/>
  <c r="C19" i="26"/>
  <c r="B19" i="26"/>
  <c r="B20" i="26" s="1"/>
  <c r="C18" i="26" s="1"/>
  <c r="D19" i="26"/>
  <c r="D15" i="25"/>
  <c r="F33" i="24"/>
  <c r="J33" i="24"/>
  <c r="K33" i="24"/>
  <c r="H15" i="24"/>
  <c r="E15" i="24"/>
  <c r="M33" i="24"/>
  <c r="B33" i="24"/>
  <c r="B34" i="24" s="1"/>
  <c r="C32" i="24" s="1"/>
  <c r="C34" i="24" s="1"/>
  <c r="D32" i="24" s="1"/>
  <c r="D34" i="24" s="1"/>
  <c r="E32" i="24" s="1"/>
  <c r="E34" i="24" s="1"/>
  <c r="F32" i="24" s="1"/>
  <c r="H33" i="24"/>
  <c r="I15" i="24"/>
  <c r="G33" i="24"/>
  <c r="I33" i="24"/>
  <c r="F15" i="24"/>
  <c r="B15" i="24"/>
  <c r="B16" i="24" s="1"/>
  <c r="C14" i="24" s="1"/>
  <c r="C16" i="24" s="1"/>
  <c r="D14" i="24" s="1"/>
  <c r="D15" i="24"/>
  <c r="C20" i="26" l="1"/>
  <c r="D18" i="26" s="1"/>
  <c r="D20" i="26" s="1"/>
  <c r="F34" i="24"/>
  <c r="G32" i="24" s="1"/>
  <c r="G34" i="24" s="1"/>
  <c r="H32" i="24" s="1"/>
  <c r="H34" i="24" s="1"/>
  <c r="I32" i="24" s="1"/>
  <c r="I34" i="24" s="1"/>
  <c r="J32" i="24" s="1"/>
  <c r="J34" i="24" s="1"/>
  <c r="K32" i="24" s="1"/>
  <c r="K34" i="24" s="1"/>
  <c r="L32" i="24" s="1"/>
  <c r="L34" i="24" s="1"/>
  <c r="M32" i="24" s="1"/>
  <c r="M34" i="24" s="1"/>
  <c r="D16" i="24"/>
  <c r="E14" i="24" s="1"/>
  <c r="E16" i="24" s="1"/>
  <c r="F14" i="24" s="1"/>
  <c r="F16" i="24" s="1"/>
  <c r="G14" i="24" s="1"/>
  <c r="G16" i="24" s="1"/>
  <c r="H14" i="24" s="1"/>
  <c r="H16" i="24" s="1"/>
  <c r="I14" i="24" s="1"/>
  <c r="I16" i="24" s="1"/>
  <c r="J14" i="24" s="1"/>
  <c r="J16" i="24" s="1"/>
  <c r="K14" i="24" s="1"/>
  <c r="K16" i="24" s="1"/>
  <c r="L14" i="24" s="1"/>
  <c r="L16" i="24" s="1"/>
  <c r="M14" i="24" s="1"/>
  <c r="M16" i="24" s="1"/>
  <c r="B6" i="20"/>
  <c r="C4" i="20"/>
  <c r="C6" i="20" s="1"/>
  <c r="E4" i="20" l="1"/>
  <c r="E6" i="20" s="1"/>
  <c r="F4" i="20"/>
  <c r="F6" i="20" s="1"/>
  <c r="G4" i="20"/>
  <c r="G6" i="20" s="1"/>
  <c r="H4" i="20"/>
  <c r="H6" i="20" s="1"/>
  <c r="I4" i="20"/>
  <c r="I6" i="20" s="1"/>
  <c r="J4" i="20"/>
  <c r="J6" i="20" s="1"/>
  <c r="D4" i="20"/>
  <c r="D6" i="20" s="1"/>
  <c r="D8" i="20"/>
  <c r="E8" i="20"/>
  <c r="F8" i="20"/>
  <c r="G8" i="20"/>
  <c r="H8" i="20"/>
  <c r="I8" i="20"/>
  <c r="C8" i="20"/>
  <c r="B8" i="20"/>
  <c r="B12" i="20" s="1"/>
  <c r="B14" i="20" s="1"/>
  <c r="B15" i="20" s="1"/>
  <c r="C13" i="20" s="1"/>
  <c r="I9" i="20"/>
  <c r="J12" i="20" s="1"/>
  <c r="D9" i="20"/>
  <c r="E9" i="20"/>
  <c r="F9" i="20"/>
  <c r="G9" i="20"/>
  <c r="H9" i="20"/>
  <c r="C9" i="20"/>
  <c r="B9" i="20"/>
  <c r="C12" i="19"/>
  <c r="D12" i="19"/>
  <c r="E12" i="19"/>
  <c r="F12" i="19"/>
  <c r="G12" i="19"/>
  <c r="B12" i="19"/>
  <c r="C6" i="19"/>
  <c r="D6" i="19"/>
  <c r="E6" i="19"/>
  <c r="F6" i="19"/>
  <c r="G6" i="19"/>
  <c r="B6" i="19"/>
  <c r="E19" i="17"/>
  <c r="E18" i="17"/>
  <c r="E20" i="17" s="1"/>
  <c r="C18" i="17"/>
  <c r="C20" i="17" s="1"/>
  <c r="F18" i="17"/>
  <c r="F20" i="17" s="1"/>
  <c r="B18" i="17"/>
  <c r="B20" i="17" s="1"/>
  <c r="B21" i="17" s="1"/>
  <c r="C19" i="17" s="1"/>
  <c r="C5" i="16"/>
  <c r="D5" i="16"/>
  <c r="E5" i="16"/>
  <c r="E15" i="16" s="1"/>
  <c r="F5" i="16"/>
  <c r="F15" i="16" s="1"/>
  <c r="G5" i="16"/>
  <c r="G15" i="16" s="1"/>
  <c r="H5" i="16"/>
  <c r="H15" i="16" s="1"/>
  <c r="I5" i="16"/>
  <c r="J5" i="16"/>
  <c r="J15" i="16" s="1"/>
  <c r="K5" i="16"/>
  <c r="M5" i="16"/>
  <c r="B5" i="16"/>
  <c r="C13" i="16"/>
  <c r="D13" i="16"/>
  <c r="E13" i="16"/>
  <c r="F13" i="16"/>
  <c r="G13" i="16"/>
  <c r="H13" i="16"/>
  <c r="I13" i="16"/>
  <c r="J13" i="16"/>
  <c r="K13" i="16"/>
  <c r="L13" i="16"/>
  <c r="M13" i="16"/>
  <c r="B7" i="16"/>
  <c r="B13" i="16" s="1"/>
  <c r="L4" i="16"/>
  <c r="L5" i="16" s="1"/>
  <c r="L15" i="16" s="1"/>
  <c r="C15" i="13"/>
  <c r="D15" i="13"/>
  <c r="B15" i="13"/>
  <c r="C8" i="13"/>
  <c r="C17" i="13" s="1"/>
  <c r="D8" i="13"/>
  <c r="D17" i="13" s="1"/>
  <c r="B8" i="13"/>
  <c r="B17" i="13" s="1"/>
  <c r="B18" i="13" s="1"/>
  <c r="C16" i="13" s="1"/>
  <c r="C18" i="12"/>
  <c r="B18" i="12"/>
  <c r="C8" i="12"/>
  <c r="D8" i="12"/>
  <c r="B8" i="12"/>
  <c r="B20" i="11"/>
  <c r="B8" i="11"/>
  <c r="B16" i="10"/>
  <c r="B19" i="10" s="1"/>
  <c r="B20" i="10" s="1"/>
  <c r="D65" i="9"/>
  <c r="C65" i="9"/>
  <c r="B65" i="9"/>
  <c r="D53" i="9"/>
  <c r="D67" i="9" s="1"/>
  <c r="C53" i="9"/>
  <c r="C67" i="9" s="1"/>
  <c r="B53" i="9"/>
  <c r="D41" i="9"/>
  <c r="C41" i="9"/>
  <c r="B41" i="9"/>
  <c r="D29" i="9"/>
  <c r="C29" i="9"/>
  <c r="C43" i="9" s="1"/>
  <c r="B29" i="9"/>
  <c r="B43" i="9" s="1"/>
  <c r="B44" i="9" s="1"/>
  <c r="C42" i="9" s="1"/>
  <c r="C44" i="9" s="1"/>
  <c r="D42" i="9" s="1"/>
  <c r="E21" i="9"/>
  <c r="B20" i="9"/>
  <c r="B21" i="9" s="1"/>
  <c r="C19" i="9" s="1"/>
  <c r="C18" i="9"/>
  <c r="D18" i="9"/>
  <c r="B18" i="9"/>
  <c r="C7" i="9"/>
  <c r="C20" i="9" s="1"/>
  <c r="D7" i="9"/>
  <c r="D20" i="9" s="1"/>
  <c r="B7" i="9"/>
  <c r="C13" i="6"/>
  <c r="C15" i="6" s="1"/>
  <c r="D13" i="6"/>
  <c r="B13" i="6"/>
  <c r="C6" i="6"/>
  <c r="D6" i="6"/>
  <c r="B6" i="6"/>
  <c r="M15" i="16" l="1"/>
  <c r="D15" i="16"/>
  <c r="C15" i="16"/>
  <c r="I15" i="16"/>
  <c r="B15" i="6"/>
  <c r="B16" i="6" s="1"/>
  <c r="C14" i="6" s="1"/>
  <c r="C16" i="6" s="1"/>
  <c r="D14" i="6" s="1"/>
  <c r="D15" i="6"/>
  <c r="B14" i="19"/>
  <c r="B15" i="19" s="1"/>
  <c r="C13" i="19" s="1"/>
  <c r="G14" i="19"/>
  <c r="E14" i="19"/>
  <c r="D14" i="19"/>
  <c r="C14" i="19"/>
  <c r="C15" i="19" s="1"/>
  <c r="D13" i="19" s="1"/>
  <c r="D15" i="19" s="1"/>
  <c r="E13" i="19" s="1"/>
  <c r="E15" i="19" s="1"/>
  <c r="F14" i="19"/>
  <c r="C18" i="13"/>
  <c r="D16" i="13" s="1"/>
  <c r="D18" i="13" s="1"/>
  <c r="B20" i="12"/>
  <c r="B21" i="12" s="1"/>
  <c r="C12" i="20"/>
  <c r="C14" i="20" s="1"/>
  <c r="C15" i="20" s="1"/>
  <c r="D13" i="20" s="1"/>
  <c r="D15" i="20" s="1"/>
  <c r="E13" i="20" s="1"/>
  <c r="E15" i="20" s="1"/>
  <c r="F13" i="20" s="1"/>
  <c r="F15" i="20" s="1"/>
  <c r="G13" i="20" s="1"/>
  <c r="G15" i="20" s="1"/>
  <c r="H13" i="20" s="1"/>
  <c r="H15" i="20" s="1"/>
  <c r="I13" i="20" s="1"/>
  <c r="I15" i="20" s="1"/>
  <c r="J13" i="20" s="1"/>
  <c r="J15" i="20" s="1"/>
  <c r="J14" i="20"/>
  <c r="H12" i="20"/>
  <c r="I12" i="20"/>
  <c r="I14" i="20" s="1"/>
  <c r="H14" i="20"/>
  <c r="G12" i="20"/>
  <c r="G14" i="20"/>
  <c r="F12" i="20"/>
  <c r="F14" i="20" s="1"/>
  <c r="E12" i="20"/>
  <c r="E14" i="20" s="1"/>
  <c r="D12" i="20"/>
  <c r="D14" i="20" s="1"/>
  <c r="E21" i="17"/>
  <c r="F19" i="17" s="1"/>
  <c r="F21" i="17" s="1"/>
  <c r="C21" i="17"/>
  <c r="K15" i="16"/>
  <c r="B22" i="11"/>
  <c r="B23" i="11" s="1"/>
  <c r="B67" i="9"/>
  <c r="B68" i="9" s="1"/>
  <c r="C66" i="9" s="1"/>
  <c r="C68" i="9" s="1"/>
  <c r="D66" i="9" s="1"/>
  <c r="D68" i="9" s="1"/>
  <c r="C21" i="9"/>
  <c r="D19" i="9" s="1"/>
  <c r="D21" i="9" s="1"/>
  <c r="D43" i="9"/>
  <c r="D44" i="9" s="1"/>
  <c r="D16" i="3"/>
  <c r="B16" i="3"/>
  <c r="B17" i="3" s="1"/>
  <c r="C15" i="3" s="1"/>
  <c r="C14" i="3"/>
  <c r="C16" i="3" s="1"/>
  <c r="D14" i="3"/>
  <c r="B14" i="3"/>
  <c r="C7" i="3"/>
  <c r="D7" i="3"/>
  <c r="B7" i="3"/>
  <c r="D16" i="2"/>
  <c r="C16" i="2"/>
  <c r="B16" i="2"/>
  <c r="D9" i="2"/>
  <c r="D19" i="2" s="1"/>
  <c r="C9" i="2"/>
  <c r="B9" i="2"/>
  <c r="B19" i="2" s="1"/>
  <c r="B20" i="2" s="1"/>
  <c r="C18" i="2" s="1"/>
  <c r="C15" i="1"/>
  <c r="D15" i="1"/>
  <c r="E15" i="1"/>
  <c r="F15" i="1"/>
  <c r="G15" i="1"/>
  <c r="H15" i="1"/>
  <c r="I15" i="1"/>
  <c r="J15" i="1"/>
  <c r="K15" i="1"/>
  <c r="L15" i="1"/>
  <c r="M15" i="1"/>
  <c r="B15" i="1"/>
  <c r="C7" i="1"/>
  <c r="D7" i="1"/>
  <c r="D17" i="1" s="1"/>
  <c r="E7" i="1"/>
  <c r="F7" i="1"/>
  <c r="F17" i="1" s="1"/>
  <c r="G7" i="1"/>
  <c r="H7" i="1"/>
  <c r="H17" i="1" s="1"/>
  <c r="I7" i="1"/>
  <c r="J7" i="1"/>
  <c r="K7" i="1"/>
  <c r="L7" i="1"/>
  <c r="M7" i="1"/>
  <c r="B7" i="1"/>
  <c r="D16" i="6" l="1"/>
  <c r="E17" i="1"/>
  <c r="I17" i="1"/>
  <c r="F13" i="19"/>
  <c r="F15" i="19" s="1"/>
  <c r="C17" i="3"/>
  <c r="D15" i="3" s="1"/>
  <c r="D17" i="3" s="1"/>
  <c r="C19" i="2"/>
  <c r="C20" i="2" s="1"/>
  <c r="D18" i="2" s="1"/>
  <c r="D20" i="2" s="1"/>
  <c r="G17" i="1"/>
  <c r="K17" i="1"/>
  <c r="J17" i="1"/>
  <c r="B17" i="1"/>
  <c r="B18" i="1" s="1"/>
  <c r="C16" i="1" s="1"/>
  <c r="C18" i="1" s="1"/>
  <c r="D16" i="1" s="1"/>
  <c r="D18" i="1" s="1"/>
  <c r="E16" i="1" s="1"/>
  <c r="E18" i="1" s="1"/>
  <c r="F16" i="1" s="1"/>
  <c r="F18" i="1" s="1"/>
  <c r="G16" i="1" s="1"/>
  <c r="G18" i="1" s="1"/>
  <c r="H16" i="1" s="1"/>
  <c r="H18" i="1" s="1"/>
  <c r="I16" i="1" s="1"/>
  <c r="I18" i="1" s="1"/>
  <c r="J16" i="1" s="1"/>
  <c r="J18" i="1" s="1"/>
  <c r="K16" i="1" s="1"/>
  <c r="K18" i="1" s="1"/>
  <c r="L16" i="1" s="1"/>
  <c r="L18" i="1" s="1"/>
  <c r="M16" i="1" s="1"/>
  <c r="M18" i="1" s="1"/>
  <c r="M17" i="1"/>
  <c r="C17" i="1"/>
  <c r="L17" i="1"/>
  <c r="B15" i="16"/>
  <c r="B16" i="16" s="1"/>
  <c r="C14" i="16" s="1"/>
  <c r="C16" i="16" s="1"/>
  <c r="D14" i="16" s="1"/>
  <c r="D16" i="16" s="1"/>
  <c r="E14" i="16" s="1"/>
  <c r="E16" i="16" s="1"/>
  <c r="F14" i="16" s="1"/>
  <c r="F16" i="16" s="1"/>
  <c r="G14" i="16" s="1"/>
  <c r="G16" i="16" s="1"/>
  <c r="H14" i="16" s="1"/>
  <c r="H16" i="16" s="1"/>
  <c r="I14" i="16" s="1"/>
  <c r="I16" i="16" s="1"/>
  <c r="J14" i="16" s="1"/>
  <c r="J16" i="16" s="1"/>
  <c r="K14" i="16" s="1"/>
  <c r="K16" i="16" s="1"/>
  <c r="L14" i="16" s="1"/>
  <c r="L16" i="16" s="1"/>
  <c r="M14" i="16" s="1"/>
  <c r="M16" i="16" s="1"/>
  <c r="G13" i="19" l="1"/>
  <c r="G15" i="19" s="1"/>
</calcChain>
</file>

<file path=xl/sharedStrings.xml><?xml version="1.0" encoding="utf-8"?>
<sst xmlns="http://schemas.openxmlformats.org/spreadsheetml/2006/main" count="682" uniqueCount="306">
  <si>
    <t>Brent Bishop Cashflow Forecast</t>
  </si>
  <si>
    <t xml:space="preserve">Payments </t>
  </si>
  <si>
    <t>Receipts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</si>
  <si>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</si>
  <si>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</si>
  <si>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</si>
  <si>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</si>
  <si>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</si>
  <si>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</si>
  <si>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</si>
  <si>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</si>
  <si>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</si>
  <si>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</si>
  <si>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</si>
  <si>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</si>
  <si>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Sales</t>
  </si>
  <si>
    <t>interest on investment</t>
  </si>
  <si>
    <t>Rent</t>
  </si>
  <si>
    <t>Bills</t>
  </si>
  <si>
    <t>Salaries</t>
  </si>
  <si>
    <t>Stock</t>
  </si>
  <si>
    <t xml:space="preserve">Security </t>
  </si>
  <si>
    <t>Loan</t>
  </si>
  <si>
    <t>Loan repayments and interest</t>
  </si>
  <si>
    <t xml:space="preserve">total reciepts </t>
  </si>
  <si>
    <t xml:space="preserve">opening bank balance </t>
  </si>
  <si>
    <t>surplus/deficit</t>
  </si>
  <si>
    <t xml:space="preserve">closing bank balance </t>
  </si>
  <si>
    <t>July</t>
  </si>
  <si>
    <t>August</t>
  </si>
  <si>
    <t xml:space="preserve">September </t>
  </si>
  <si>
    <t xml:space="preserve">Tow Truck Cashflow </t>
  </si>
  <si>
    <t xml:space="preserve">Receipts </t>
  </si>
  <si>
    <t>cash from towing</t>
  </si>
  <si>
    <t xml:space="preserve">cash from car relocations </t>
  </si>
  <si>
    <t xml:space="preserve">interest received </t>
  </si>
  <si>
    <t>sale of tow truck</t>
  </si>
  <si>
    <t xml:space="preserve">total receipts </t>
  </si>
  <si>
    <t>wages</t>
  </si>
  <si>
    <t xml:space="preserve">drawings </t>
  </si>
  <si>
    <t xml:space="preserve">total payments </t>
  </si>
  <si>
    <t>diesel</t>
  </si>
  <si>
    <t>repairs</t>
  </si>
  <si>
    <t>April</t>
  </si>
  <si>
    <t xml:space="preserve">June </t>
  </si>
  <si>
    <t>income from walking dogs</t>
  </si>
  <si>
    <t xml:space="preserve">income from dog sitting </t>
  </si>
  <si>
    <t>Payments</t>
  </si>
  <si>
    <t>Wages</t>
  </si>
  <si>
    <t>Dog Toys</t>
  </si>
  <si>
    <t>Cleaning</t>
  </si>
  <si>
    <t>Dog Food costs</t>
  </si>
  <si>
    <t>Registration fee</t>
  </si>
  <si>
    <t>reduce the amount spent on dog toys</t>
  </si>
  <si>
    <t>buy cheaper food</t>
  </si>
  <si>
    <t>June</t>
  </si>
  <si>
    <t>income</t>
  </si>
  <si>
    <t>fuel</t>
  </si>
  <si>
    <t>total receipts</t>
  </si>
  <si>
    <t>opening bank balance</t>
  </si>
  <si>
    <t>closing bank balance</t>
  </si>
  <si>
    <t>short term loan</t>
  </si>
  <si>
    <t xml:space="preserve">receipts </t>
  </si>
  <si>
    <t>ice cream sales</t>
  </si>
  <si>
    <t>lolly sales</t>
  </si>
  <si>
    <t>electricty</t>
  </si>
  <si>
    <t>insurance</t>
  </si>
  <si>
    <t>interest on loan</t>
  </si>
  <si>
    <t>payment to suppliers</t>
  </si>
  <si>
    <t>purchase new freezer</t>
  </si>
  <si>
    <t>internet expenses</t>
  </si>
  <si>
    <t>loan repayment</t>
  </si>
  <si>
    <t xml:space="preserve">Total payments </t>
  </si>
  <si>
    <t>Opening bank</t>
  </si>
  <si>
    <t xml:space="preserve">closing bank </t>
  </si>
  <si>
    <t>fine</t>
  </si>
  <si>
    <t>licensing fee</t>
  </si>
  <si>
    <t xml:space="preserve">rent a freezer or buy on terms </t>
  </si>
  <si>
    <t>hairdressing sales</t>
  </si>
  <si>
    <t xml:space="preserve">product sales </t>
  </si>
  <si>
    <t xml:space="preserve">Hairdressing Business </t>
  </si>
  <si>
    <t>rent</t>
  </si>
  <si>
    <t>electricity</t>
  </si>
  <si>
    <t>water</t>
  </si>
  <si>
    <t>hair products</t>
  </si>
  <si>
    <t>beginning bank balance</t>
  </si>
  <si>
    <t>internet</t>
  </si>
  <si>
    <t>interest received</t>
  </si>
  <si>
    <t>drawings</t>
  </si>
  <si>
    <t xml:space="preserve">Pizza Business </t>
  </si>
  <si>
    <t>sales pizza</t>
  </si>
  <si>
    <t>drink sales</t>
  </si>
  <si>
    <t>chip sales</t>
  </si>
  <si>
    <t>delivery fee</t>
  </si>
  <si>
    <t>delivery expenses</t>
  </si>
  <si>
    <t>new oven</t>
  </si>
  <si>
    <t>sale oven</t>
  </si>
  <si>
    <t>installation of oven</t>
  </si>
  <si>
    <t>packaging</t>
  </si>
  <si>
    <r>
      <t>P</t>
    </r>
    <r>
      <rPr>
        <b/>
        <sz val="11"/>
        <color theme="1"/>
        <rFont val="Calibri"/>
        <family val="2"/>
        <scheme val="minor"/>
      </rPr>
      <t xml:space="preserve">lant Shop Cashflow Jan - March </t>
    </r>
  </si>
  <si>
    <t>March</t>
  </si>
  <si>
    <t xml:space="preserve">sales from plants </t>
  </si>
  <si>
    <t>sales from accessories</t>
  </si>
  <si>
    <t xml:space="preserve">gift voucher sales </t>
  </si>
  <si>
    <t>opening bank</t>
  </si>
  <si>
    <t>closing bank</t>
  </si>
  <si>
    <t xml:space="preserve">inventory </t>
  </si>
  <si>
    <t>Truck</t>
  </si>
  <si>
    <t>September</t>
  </si>
  <si>
    <t xml:space="preserve">Shoe Sales </t>
  </si>
  <si>
    <t>cash from customers</t>
  </si>
  <si>
    <t>shop rent</t>
  </si>
  <si>
    <t>Fiona Farmer Cashflow April - March</t>
  </si>
  <si>
    <t>October</t>
  </si>
  <si>
    <t>November</t>
  </si>
  <si>
    <t>December</t>
  </si>
  <si>
    <t>January</t>
  </si>
  <si>
    <t>February</t>
  </si>
  <si>
    <t xml:space="preserve">sales </t>
  </si>
  <si>
    <t>seeds</t>
  </si>
  <si>
    <t>fertiliser</t>
  </si>
  <si>
    <t xml:space="preserve">tax </t>
  </si>
  <si>
    <t>1 month</t>
  </si>
  <si>
    <t>2 month</t>
  </si>
  <si>
    <t>receipts</t>
  </si>
  <si>
    <t xml:space="preserve">payments </t>
  </si>
  <si>
    <t>furniture</t>
  </si>
  <si>
    <t>cars</t>
  </si>
  <si>
    <t>rates/insurance</t>
  </si>
  <si>
    <t>tax</t>
  </si>
  <si>
    <t>services</t>
  </si>
  <si>
    <t>salaries and expenses</t>
  </si>
  <si>
    <t>sundries</t>
  </si>
  <si>
    <t>purchases</t>
  </si>
  <si>
    <t>sales</t>
  </si>
  <si>
    <t>actual 1</t>
  </si>
  <si>
    <t>actual 2</t>
  </si>
  <si>
    <t>Bright Spark Standards Ltd 2 month Forecast and Actual</t>
  </si>
  <si>
    <t>Market Mike Cashflow July - December</t>
  </si>
  <si>
    <t>Sept</t>
  </si>
  <si>
    <t xml:space="preserve">Dec </t>
  </si>
  <si>
    <t xml:space="preserve">payment for purchases </t>
  </si>
  <si>
    <t xml:space="preserve">Trade customers </t>
  </si>
  <si>
    <t>stall</t>
  </si>
  <si>
    <t xml:space="preserve">Drawings </t>
  </si>
  <si>
    <t xml:space="preserve">Rent </t>
  </si>
  <si>
    <t xml:space="preserve">Eco Quads Cashflow - 9 months </t>
  </si>
  <si>
    <t>3 month</t>
  </si>
  <si>
    <t>4 month</t>
  </si>
  <si>
    <t>5 month</t>
  </si>
  <si>
    <t>6 month</t>
  </si>
  <si>
    <t>7 month</t>
  </si>
  <si>
    <t>8 month</t>
  </si>
  <si>
    <t>9 month</t>
  </si>
  <si>
    <t xml:space="preserve">Sales </t>
  </si>
  <si>
    <t>Parts and material</t>
  </si>
  <si>
    <t xml:space="preserve">Labour </t>
  </si>
  <si>
    <t>overheads</t>
  </si>
  <si>
    <t xml:space="preserve">Cash Receipts </t>
  </si>
  <si>
    <t xml:space="preserve">Cash Payments </t>
  </si>
  <si>
    <t>materials</t>
  </si>
  <si>
    <t>labour</t>
  </si>
  <si>
    <t>overheads and expenses</t>
  </si>
  <si>
    <t>Actual</t>
  </si>
  <si>
    <t xml:space="preserve">Mas Titus's Farm </t>
  </si>
  <si>
    <t>Budget</t>
  </si>
  <si>
    <t>payout for MS</t>
  </si>
  <si>
    <t xml:space="preserve">Grain Sales </t>
  </si>
  <si>
    <t>ACC payments</t>
  </si>
  <si>
    <t>animal health</t>
  </si>
  <si>
    <t xml:space="preserve">dairy shed </t>
  </si>
  <si>
    <t>feed grazing</t>
  </si>
  <si>
    <t>feed other</t>
  </si>
  <si>
    <t>regrassing</t>
  </si>
  <si>
    <t>weed control</t>
  </si>
  <si>
    <t>vehicle costs</t>
  </si>
  <si>
    <t>repairs and maintenance</t>
  </si>
  <si>
    <t xml:space="preserve">communication </t>
  </si>
  <si>
    <t>accounting fees</t>
  </si>
  <si>
    <t>legal fees</t>
  </si>
  <si>
    <t>administration</t>
  </si>
  <si>
    <t>rates</t>
  </si>
  <si>
    <t>Drawings</t>
  </si>
  <si>
    <t xml:space="preserve">Other </t>
  </si>
  <si>
    <t xml:space="preserve">working expenses </t>
  </si>
  <si>
    <t>Other expenses</t>
  </si>
  <si>
    <t xml:space="preserve">Total Payments </t>
  </si>
  <si>
    <t>feed baileage</t>
  </si>
  <si>
    <t>ACC Employer</t>
  </si>
  <si>
    <t>AGFEST</t>
  </si>
  <si>
    <t xml:space="preserve">Ticket Sales </t>
  </si>
  <si>
    <t>Merchandising</t>
  </si>
  <si>
    <t xml:space="preserve">total Reciepts </t>
  </si>
  <si>
    <t>Travel and Transport</t>
  </si>
  <si>
    <t>Venue Hire</t>
  </si>
  <si>
    <t>Office Admin</t>
  </si>
  <si>
    <t xml:space="preserve">Car cost would be $30000 and suggest we purchase in August. </t>
  </si>
  <si>
    <t>loan</t>
  </si>
  <si>
    <t xml:space="preserve">Car </t>
  </si>
  <si>
    <t xml:space="preserve"> </t>
  </si>
  <si>
    <t>Actual cashflow is not looking very good</t>
  </si>
  <si>
    <t>No tax paid</t>
  </si>
  <si>
    <t>Some expenses: Furniture, Cars, Sundries also not paid</t>
  </si>
  <si>
    <t>When tax and expenses paid will make a deficit nearly $40,000</t>
  </si>
  <si>
    <t>Sales not meeting budget</t>
  </si>
  <si>
    <t>Expenses well over budget</t>
  </si>
  <si>
    <t xml:space="preserve">Invesitgate expenses esp Purchases,always over budget, are we being overcharged, can we </t>
  </si>
  <si>
    <t>negotiate better price, find cheaper supplier, etc</t>
  </si>
  <si>
    <t>Sack Suzanne</t>
  </si>
  <si>
    <t>Increase the $10000 overdraft</t>
  </si>
  <si>
    <t>Arrange a long term loan</t>
  </si>
  <si>
    <t>Unlikely to get a bank loan</t>
  </si>
  <si>
    <t>Recommend the following</t>
  </si>
  <si>
    <t>(a) reduce personal drawings</t>
  </si>
  <si>
    <t>(b) increase his prices</t>
  </si>
  <si>
    <t>(d) invest personal savings</t>
  </si>
  <si>
    <t xml:space="preserve">Cash sales </t>
  </si>
  <si>
    <t>Cash from Customers</t>
  </si>
  <si>
    <t xml:space="preserve">Total Receipts </t>
  </si>
  <si>
    <t>Payment to suppliers</t>
  </si>
  <si>
    <t>other expenses</t>
  </si>
  <si>
    <t>Provisional tax</t>
  </si>
  <si>
    <t>Equipment</t>
  </si>
  <si>
    <t>total payments</t>
  </si>
  <si>
    <t>Cashflow for  Maizy Growers April - June</t>
  </si>
  <si>
    <t xml:space="preserve">Cash Sales </t>
  </si>
  <si>
    <t>Cash Purchases</t>
  </si>
  <si>
    <t xml:space="preserve">Payment to Suppliers </t>
  </si>
  <si>
    <t>general expenses</t>
  </si>
  <si>
    <t>equipment maintenance</t>
  </si>
  <si>
    <t>Total payments</t>
  </si>
  <si>
    <t xml:space="preserve">Estimated Cash Receipts </t>
  </si>
  <si>
    <t>Estimated Cash Payments</t>
  </si>
  <si>
    <t>Cash Sales</t>
  </si>
  <si>
    <t xml:space="preserve">Cash from Customers </t>
  </si>
  <si>
    <t xml:space="preserve">dividends received </t>
  </si>
  <si>
    <t xml:space="preserve">Total Estimated Receipts </t>
  </si>
  <si>
    <t xml:space="preserve">Estimated Cash Payments </t>
  </si>
  <si>
    <t>Payment to Suppliers</t>
  </si>
  <si>
    <t xml:space="preserve">Advertising </t>
  </si>
  <si>
    <t>Interest on Loan</t>
  </si>
  <si>
    <t>Van</t>
  </si>
  <si>
    <t>Total Estimated Payments</t>
  </si>
  <si>
    <t>General expenses</t>
  </si>
  <si>
    <t xml:space="preserve"> `</t>
  </si>
  <si>
    <t>Drenched LTD Forecast vs Actual Cashflow</t>
  </si>
  <si>
    <t>Forecast</t>
  </si>
  <si>
    <t>Cash sales</t>
  </si>
  <si>
    <t>Actual Payments</t>
  </si>
  <si>
    <t>Total estimated expenses</t>
  </si>
  <si>
    <t>total actual expenses</t>
  </si>
  <si>
    <t>net cashflow</t>
  </si>
  <si>
    <t>Estimated net cashflow</t>
  </si>
  <si>
    <t>Closing bank balance</t>
  </si>
  <si>
    <t>Estimated Receipts</t>
  </si>
  <si>
    <t>estimated net cashflow</t>
  </si>
  <si>
    <t>increase price of icecreams for March</t>
  </si>
  <si>
    <t>increase price of lollies for March</t>
  </si>
  <si>
    <t>get a loan from the bank</t>
  </si>
  <si>
    <t>.</t>
  </si>
  <si>
    <t xml:space="preserve">apply for a bank overdraft </t>
  </si>
  <si>
    <t xml:space="preserve">Actual </t>
  </si>
  <si>
    <t xml:space="preserve">net cashflow </t>
  </si>
  <si>
    <t>Big Tomato Cashflow  April - June 2024</t>
  </si>
  <si>
    <t>Cashflow Forecast Kumeu Flower Farm April - June 2024</t>
  </si>
  <si>
    <t xml:space="preserve">Recommendations </t>
  </si>
  <si>
    <t>The future looks bleak - he will have cash problems</t>
  </si>
  <si>
    <t>Offer security to cover the loan i.e. house</t>
  </si>
  <si>
    <t>(c) look for cheaper suppliers in order to reduce purchases costs</t>
  </si>
  <si>
    <t>Have a business plan that takes into account the changes shown above</t>
  </si>
  <si>
    <t>ex 9</t>
  </si>
  <si>
    <t xml:space="preserve">Estimated Payments </t>
  </si>
  <si>
    <t>new mowers</t>
  </si>
  <si>
    <t xml:space="preserve">van running costs </t>
  </si>
  <si>
    <t>Van running costs</t>
  </si>
  <si>
    <t xml:space="preserve">mower repairs </t>
  </si>
  <si>
    <t xml:space="preserve">reduce mower repairs </t>
  </si>
  <si>
    <t>any suitable answer will do</t>
  </si>
  <si>
    <t>Ex 7 Ice Cream Parlour Cashflow January to March</t>
  </si>
  <si>
    <t>4                Lawn Mowing Cashflow</t>
  </si>
  <si>
    <t>4a             Lawn Mowing Cashflow</t>
  </si>
  <si>
    <t>4b          Lawn Mowing Cashflow</t>
  </si>
  <si>
    <t>6        Dog Walking Cashflow</t>
  </si>
  <si>
    <t>6a        Dog Walking Cashflow</t>
  </si>
  <si>
    <t>6b      Dog Walking Cashflow</t>
  </si>
  <si>
    <t xml:space="preserve">any suitable  suggestions </t>
  </si>
  <si>
    <t>arrange short term loan</t>
  </si>
  <si>
    <t>7a Ice Cream Parlour Cashflow January to March</t>
  </si>
  <si>
    <t>7b Ice Cream Parlour Cashflow January to March</t>
  </si>
  <si>
    <t>8a        Sports Shoe Business July - Sept</t>
  </si>
  <si>
    <t>8      Sports Shoe Business July - Sept</t>
  </si>
  <si>
    <t>reduce the drawings by half for August and September</t>
  </si>
  <si>
    <t xml:space="preserve">arrange an overdraft facility for $3k </t>
  </si>
  <si>
    <t>8b  Sports Shoe Business July - Sept</t>
  </si>
  <si>
    <t>breeding</t>
  </si>
  <si>
    <t>reduction</t>
  </si>
  <si>
    <t>increase costs</t>
  </si>
  <si>
    <t>Estimated Cash Receipts</t>
  </si>
  <si>
    <t>Estimated sales</t>
  </si>
  <si>
    <t xml:space="preserve">Total estimated Receipts </t>
  </si>
  <si>
    <t>Estimated Cash payments</t>
  </si>
  <si>
    <t xml:space="preserve">Actual Cash Receipts </t>
  </si>
  <si>
    <t xml:space="preserve">Total Cash Receipts </t>
  </si>
  <si>
    <t>Cash from customers</t>
  </si>
  <si>
    <t>suggest a  bank overdraft facility of $25k</t>
  </si>
  <si>
    <t xml:space="preserve">Variation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</si>
</sst>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5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rgb="FFFF0000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rgb="FF00B050"/>
      <name val="Calibri"/>
      <family val="2"/>
      <scheme val="minor"/>
    </font>
    <font>
      <sz val="13"/>
      <color rgb="FF00B050"/>
      <name val="Calibri"/>
      <family val="2"/>
      <scheme val="minor"/>
    </font>
    <font>
      <sz val="11"/>
      <color theme="1"/>
      <name val="Calibri "/>
    </font>
    <font>
      <sz val="15"/>
      <color theme="1"/>
      <name val="Calibri"/>
      <family val="2"/>
      <scheme val="minor"/>
    </font>
    <font>
      <sz val="12"/>
      <color theme="8"/>
      <name val="Calibri"/>
      <family val="2"/>
      <scheme val="minor"/>
    </font>
    <font>
      <sz val="11"/>
      <color theme="4"/>
      <name val="Calibri"/>
      <family val="2"/>
      <scheme val="minor"/>
    </font>
    <font>
      <sz val="12"/>
      <color theme="4" tint="-0.249977111117893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3"/>
      <color theme="1"/>
      <name val="Arial"/>
      <family val="2"/>
    </font>
    <font>
      <b/>
      <sz val="12"/>
      <color rgb="FFFF0000"/>
      <name val="Calibri"/>
      <family val="2"/>
      <scheme val="minor"/>
    </font>
    <font>
      <b/>
      <sz val="15"/>
      <color rgb="FFFF0000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FF0000"/>
      <name val="Arial"/>
      <family val="2"/>
    </font>
    <font>
      <sz val="12"/>
      <color rgb="FFFF0000"/>
      <name val="Arial"/>
      <family val="2"/>
    </font>
    <font>
      <b/>
      <sz val="16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9" fillId="0" borderId="0" applyFont="0" applyFill="0" applyBorder="0" applyAlignment="0" applyProtection="0"/>
    <xf numFmtId="0" fontId="6" fillId="0" borderId="0"/>
  </cellStyleXfs>
  <cellXfs count="181">
    <xf numFmtId="0" fontId="0" fillId="0" borderId="0" xfId="0"/>
    <xf numFmtId="0" fontId="4" fillId="0" borderId="0" xfId="0" applyFont="1"/>
    <xf numFmtId="0" fontId="0" fillId="0" borderId="1" xfId="0" applyBorder="1"/>
    <xf numFmtId="0" fontId="4" fillId="0" borderId="1" xfId="0" applyFont="1" applyBorder="1"/>
    <xf numFmtId="0" fontId="2" fillId="0" borderId="1" xfId="0" applyFont="1" applyBorder="1"/>
    <xf numFmtId="0" fontId="1" fillId="0" borderId="1" xfId="0" applyFont="1" applyBorder="1"/>
    <xf numFmtId="0" fontId="2" fillId="0" borderId="0" xfId="0" applyFont="1"/>
    <xf numFmtId="0" fontId="0" fillId="2" borderId="1" xfId="0" applyFill="1" applyBorder="1"/>
    <xf numFmtId="0" fontId="0" fillId="2" borderId="0" xfId="0" applyFill="1"/>
    <xf numFmtId="0" fontId="0" fillId="3" borderId="1" xfId="0" applyFill="1" applyBorder="1"/>
    <xf numFmtId="0" fontId="0" fillId="0" borderId="1" xfId="0" applyBorder="1" applyAlignment="1">
      <alignment horizontal="center"/>
    </xf>
    <xf numFmtId="0" fontId="1" fillId="0" borderId="0" xfId="0" applyFont="1"/>
    <xf numFmtId="0" fontId="6" fillId="0" borderId="0" xfId="0" applyFont="1"/>
    <xf numFmtId="0" fontId="1" fillId="2" borderId="1" xfId="0" applyFont="1" applyFill="1" applyBorder="1"/>
    <xf numFmtId="0" fontId="2" fillId="0" borderId="1" xfId="0" applyFont="1" applyBorder="1" applyAlignment="1">
      <alignment horizontal="center"/>
    </xf>
    <xf numFmtId="0" fontId="0" fillId="4" borderId="1" xfId="0" applyFill="1" applyBorder="1"/>
    <xf numFmtId="0" fontId="0" fillId="4" borderId="0" xfId="0" applyFill="1"/>
    <xf numFmtId="0" fontId="1" fillId="3" borderId="1" xfId="0" applyFont="1" applyFill="1" applyBorder="1"/>
    <xf numFmtId="0" fontId="0" fillId="0" borderId="5" xfId="0" applyBorder="1"/>
    <xf numFmtId="0" fontId="5" fillId="0" borderId="1" xfId="0" applyFont="1" applyBorder="1"/>
    <xf numFmtId="0" fontId="1" fillId="0" borderId="5" xfId="0" applyFont="1" applyBorder="1"/>
    <xf numFmtId="0" fontId="8" fillId="0" borderId="0" xfId="0" applyFont="1"/>
    <xf numFmtId="0" fontId="8" fillId="0" borderId="1" xfId="0" applyFont="1" applyBorder="1"/>
    <xf numFmtId="0" fontId="0" fillId="5" borderId="1" xfId="0" applyFill="1" applyBorder="1"/>
    <xf numFmtId="0" fontId="2" fillId="5" borderId="1" xfId="0" applyFont="1" applyFill="1" applyBorder="1"/>
    <xf numFmtId="0" fontId="1" fillId="5" borderId="1" xfId="0" applyFont="1" applyFill="1" applyBorder="1"/>
    <xf numFmtId="0" fontId="0" fillId="5" borderId="0" xfId="0" applyFill="1"/>
    <xf numFmtId="0" fontId="0" fillId="6" borderId="0" xfId="0" applyFill="1"/>
    <xf numFmtId="0" fontId="0" fillId="5" borderId="2" xfId="0" applyFill="1" applyBorder="1"/>
    <xf numFmtId="0" fontId="2" fillId="5" borderId="2" xfId="0" applyFont="1" applyFill="1" applyBorder="1"/>
    <xf numFmtId="0" fontId="4" fillId="5" borderId="2" xfId="0" applyFont="1" applyFill="1" applyBorder="1"/>
    <xf numFmtId="0" fontId="8" fillId="0" borderId="2" xfId="0" applyFont="1" applyBorder="1"/>
    <xf numFmtId="0" fontId="0" fillId="0" borderId="2" xfId="0" applyBorder="1"/>
    <xf numFmtId="0" fontId="1" fillId="5" borderId="2" xfId="0" applyFont="1" applyFill="1" applyBorder="1"/>
    <xf numFmtId="3" fontId="0" fillId="0" borderId="0" xfId="0" applyNumberFormat="1"/>
    <xf numFmtId="3" fontId="1" fillId="0" borderId="0" xfId="0" applyNumberFormat="1" applyFont="1"/>
    <xf numFmtId="3" fontId="0" fillId="0" borderId="1" xfId="0" applyNumberFormat="1" applyBorder="1"/>
    <xf numFmtId="3" fontId="1" fillId="0" borderId="1" xfId="0" applyNumberFormat="1" applyFont="1" applyBorder="1"/>
    <xf numFmtId="43" fontId="0" fillId="0" borderId="1" xfId="1" applyFont="1" applyBorder="1"/>
    <xf numFmtId="164" fontId="0" fillId="0" borderId="1" xfId="1" applyNumberFormat="1" applyFont="1" applyBorder="1"/>
    <xf numFmtId="164" fontId="0" fillId="7" borderId="1" xfId="1" applyNumberFormat="1" applyFont="1" applyFill="1" applyBorder="1"/>
    <xf numFmtId="164" fontId="0" fillId="3" borderId="1" xfId="1" applyNumberFormat="1" applyFont="1" applyFill="1" applyBorder="1"/>
    <xf numFmtId="43" fontId="0" fillId="3" borderId="1" xfId="1" applyFont="1" applyFill="1" applyBorder="1"/>
    <xf numFmtId="0" fontId="0" fillId="3" borderId="0" xfId="0" applyFill="1"/>
    <xf numFmtId="0" fontId="10" fillId="0" borderId="1" xfId="0" applyFont="1" applyBorder="1"/>
    <xf numFmtId="0" fontId="11" fillId="0" borderId="1" xfId="0" applyFont="1" applyBorder="1"/>
    <xf numFmtId="0" fontId="12" fillId="0" borderId="1" xfId="0" applyFont="1" applyBorder="1"/>
    <xf numFmtId="0" fontId="12" fillId="0" borderId="0" xfId="0" applyFont="1"/>
    <xf numFmtId="0" fontId="12" fillId="2" borderId="1" xfId="0" applyFont="1" applyFill="1" applyBorder="1"/>
    <xf numFmtId="0" fontId="13" fillId="0" borderId="1" xfId="0" applyFont="1" applyBorder="1"/>
    <xf numFmtId="0" fontId="14" fillId="0" borderId="1" xfId="0" applyFont="1" applyBorder="1"/>
    <xf numFmtId="0" fontId="14" fillId="2" borderId="1" xfId="0" applyFont="1" applyFill="1" applyBorder="1"/>
    <xf numFmtId="0" fontId="14" fillId="3" borderId="1" xfId="0" applyFont="1" applyFill="1" applyBorder="1"/>
    <xf numFmtId="0" fontId="15" fillId="0" borderId="1" xfId="0" applyFont="1" applyBorder="1"/>
    <xf numFmtId="0" fontId="16" fillId="0" borderId="1" xfId="0" applyFont="1" applyBorder="1"/>
    <xf numFmtId="0" fontId="0" fillId="8" borderId="1" xfId="0" applyFill="1" applyBorder="1"/>
    <xf numFmtId="3" fontId="1" fillId="0" borderId="1" xfId="0" applyNumberFormat="1" applyFont="1" applyBorder="1" applyAlignment="1">
      <alignment horizontal="center"/>
    </xf>
    <xf numFmtId="0" fontId="21" fillId="0" borderId="0" xfId="0" applyFont="1"/>
    <xf numFmtId="0" fontId="0" fillId="8" borderId="0" xfId="0" applyFill="1"/>
    <xf numFmtId="0" fontId="23" fillId="0" borderId="0" xfId="0" applyFont="1"/>
    <xf numFmtId="3" fontId="12" fillId="2" borderId="1" xfId="0" applyNumberFormat="1" applyFont="1" applyFill="1" applyBorder="1"/>
    <xf numFmtId="3" fontId="12" fillId="0" borderId="0" xfId="0" applyNumberFormat="1" applyFont="1"/>
    <xf numFmtId="0" fontId="24" fillId="0" borderId="0" xfId="0" applyFont="1"/>
    <xf numFmtId="0" fontId="24" fillId="0" borderId="1" xfId="0" applyFont="1" applyBorder="1"/>
    <xf numFmtId="0" fontId="25" fillId="0" borderId="1" xfId="0" applyFont="1" applyBorder="1"/>
    <xf numFmtId="0" fontId="26" fillId="0" borderId="1" xfId="0" applyFont="1" applyBorder="1"/>
    <xf numFmtId="0" fontId="27" fillId="0" borderId="1" xfId="0" applyFont="1" applyBorder="1"/>
    <xf numFmtId="0" fontId="26" fillId="0" borderId="0" xfId="0" applyFont="1"/>
    <xf numFmtId="0" fontId="27" fillId="8" borderId="1" xfId="0" applyFont="1" applyFill="1" applyBorder="1"/>
    <xf numFmtId="0" fontId="29" fillId="0" borderId="1" xfId="0" applyFont="1" applyBorder="1"/>
    <xf numFmtId="0" fontId="30" fillId="0" borderId="1" xfId="0" applyFont="1" applyBorder="1"/>
    <xf numFmtId="1" fontId="30" fillId="0" borderId="1" xfId="0" applyNumberFormat="1" applyFont="1" applyBorder="1"/>
    <xf numFmtId="0" fontId="29" fillId="0" borderId="1" xfId="0" applyFont="1" applyBorder="1" applyAlignment="1">
      <alignment horizontal="right"/>
    </xf>
    <xf numFmtId="1" fontId="29" fillId="0" borderId="1" xfId="0" applyNumberFormat="1" applyFont="1" applyBorder="1" applyAlignment="1">
      <alignment horizontal="right"/>
    </xf>
    <xf numFmtId="0" fontId="31" fillId="0" borderId="1" xfId="0" applyFont="1" applyBorder="1"/>
    <xf numFmtId="1" fontId="30" fillId="2" borderId="1" xfId="0" applyNumberFormat="1" applyFont="1" applyFill="1" applyBorder="1"/>
    <xf numFmtId="0" fontId="32" fillId="0" borderId="1" xfId="0" applyFont="1" applyBorder="1"/>
    <xf numFmtId="1" fontId="32" fillId="0" borderId="1" xfId="0" applyNumberFormat="1" applyFont="1" applyBorder="1"/>
    <xf numFmtId="1" fontId="31" fillId="0" borderId="1" xfId="0" applyNumberFormat="1" applyFont="1" applyBorder="1"/>
    <xf numFmtId="1" fontId="32" fillId="2" borderId="1" xfId="0" applyNumberFormat="1" applyFont="1" applyFill="1" applyBorder="1"/>
    <xf numFmtId="0" fontId="33" fillId="0" borderId="1" xfId="0" applyFont="1" applyBorder="1" applyAlignment="1">
      <alignment vertical="center"/>
    </xf>
    <xf numFmtId="0" fontId="34" fillId="0" borderId="1" xfId="0" applyFont="1" applyBorder="1" applyAlignment="1">
      <alignment vertical="center"/>
    </xf>
    <xf numFmtId="0" fontId="30" fillId="2" borderId="1" xfId="0" applyFont="1" applyFill="1" applyBorder="1"/>
    <xf numFmtId="0" fontId="35" fillId="0" borderId="1" xfId="0" applyFont="1" applyBorder="1"/>
    <xf numFmtId="0" fontId="17" fillId="0" borderId="1" xfId="0" applyFont="1" applyBorder="1" applyAlignment="1">
      <alignment horizontal="left" wrapText="1"/>
    </xf>
    <xf numFmtId="0" fontId="18" fillId="0" borderId="1" xfId="0" applyFont="1" applyBorder="1" applyAlignment="1">
      <alignment horizontal="left" wrapText="1"/>
    </xf>
    <xf numFmtId="0" fontId="3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10" borderId="1" xfId="0" applyFill="1" applyBorder="1"/>
    <xf numFmtId="0" fontId="2" fillId="10" borderId="1" xfId="0" applyFont="1" applyFill="1" applyBorder="1"/>
    <xf numFmtId="0" fontId="1" fillId="10" borderId="1" xfId="0" applyFont="1" applyFill="1" applyBorder="1"/>
    <xf numFmtId="0" fontId="8" fillId="10" borderId="1" xfId="0" applyFont="1" applyFill="1" applyBorder="1"/>
    <xf numFmtId="0" fontId="0" fillId="10" borderId="0" xfId="0" applyFill="1"/>
    <xf numFmtId="0" fontId="0" fillId="0" borderId="1" xfId="0" applyBorder="1" applyAlignment="1">
      <alignment horizontal="left" wrapText="1"/>
    </xf>
    <xf numFmtId="0" fontId="6" fillId="0" borderId="0" xfId="0" applyFont="1" applyAlignment="1">
      <alignment horizontal="left"/>
    </xf>
    <xf numFmtId="0" fontId="0" fillId="11" borderId="1" xfId="0" applyFill="1" applyBorder="1"/>
    <xf numFmtId="0" fontId="0" fillId="11" borderId="0" xfId="0" applyFill="1"/>
    <xf numFmtId="0" fontId="0" fillId="11" borderId="5" xfId="0" applyFill="1" applyBorder="1"/>
    <xf numFmtId="0" fontId="7" fillId="0" borderId="1" xfId="0" applyFont="1" applyBorder="1"/>
    <xf numFmtId="0" fontId="7" fillId="0" borderId="1" xfId="0" applyFont="1" applyBorder="1" applyAlignment="1">
      <alignment textRotation="90"/>
    </xf>
    <xf numFmtId="0" fontId="25" fillId="0" borderId="1" xfId="0" applyFont="1" applyBorder="1" applyAlignment="1">
      <alignment textRotation="90"/>
    </xf>
    <xf numFmtId="0" fontId="37" fillId="2" borderId="1" xfId="0" applyFont="1" applyFill="1" applyBorder="1"/>
    <xf numFmtId="0" fontId="38" fillId="0" borderId="0" xfId="0" applyFont="1"/>
    <xf numFmtId="0" fontId="22" fillId="0" borderId="1" xfId="0" applyFont="1" applyBorder="1"/>
    <xf numFmtId="0" fontId="40" fillId="0" borderId="1" xfId="0" applyFont="1" applyBorder="1"/>
    <xf numFmtId="0" fontId="39" fillId="0" borderId="1" xfId="0" applyFont="1" applyBorder="1" applyAlignment="1">
      <alignment horizontal="center"/>
    </xf>
    <xf numFmtId="0" fontId="41" fillId="0" borderId="1" xfId="0" applyFont="1" applyBorder="1"/>
    <xf numFmtId="0" fontId="42" fillId="0" borderId="1" xfId="0" applyFont="1" applyBorder="1"/>
    <xf numFmtId="0" fontId="42" fillId="2" borderId="1" xfId="0" applyFont="1" applyFill="1" applyBorder="1"/>
    <xf numFmtId="0" fontId="40" fillId="7" borderId="1" xfId="0" applyFont="1" applyFill="1" applyBorder="1"/>
    <xf numFmtId="0" fontId="39" fillId="2" borderId="1" xfId="0" applyFont="1" applyFill="1" applyBorder="1" applyAlignment="1">
      <alignment horizontal="center"/>
    </xf>
    <xf numFmtId="0" fontId="40" fillId="2" borderId="1" xfId="0" applyFont="1" applyFill="1" applyBorder="1"/>
    <xf numFmtId="0" fontId="40" fillId="3" borderId="1" xfId="0" applyFont="1" applyFill="1" applyBorder="1"/>
    <xf numFmtId="0" fontId="40" fillId="0" borderId="0" xfId="0" applyFont="1"/>
    <xf numFmtId="3" fontId="2" fillId="0" borderId="1" xfId="0" applyNumberFormat="1" applyFont="1" applyBorder="1" applyAlignment="1">
      <alignment horizontal="center"/>
    </xf>
    <xf numFmtId="1" fontId="0" fillId="0" borderId="0" xfId="0" applyNumberFormat="1"/>
    <xf numFmtId="0" fontId="24" fillId="3" borderId="1" xfId="0" applyFont="1" applyFill="1" applyBorder="1"/>
    <xf numFmtId="164" fontId="28" fillId="3" borderId="1" xfId="1" applyNumberFormat="1" applyFont="1" applyFill="1" applyBorder="1" applyAlignment="1">
      <alignment horizontal="center"/>
    </xf>
    <xf numFmtId="164" fontId="24" fillId="3" borderId="1" xfId="1" applyNumberFormat="1" applyFont="1" applyFill="1" applyBorder="1"/>
    <xf numFmtId="164" fontId="0" fillId="3" borderId="0" xfId="1" applyNumberFormat="1" applyFont="1" applyFill="1"/>
    <xf numFmtId="0" fontId="21" fillId="0" borderId="1" xfId="0" applyFont="1" applyBorder="1"/>
    <xf numFmtId="164" fontId="21" fillId="3" borderId="1" xfId="1" applyNumberFormat="1" applyFont="1" applyFill="1" applyBorder="1"/>
    <xf numFmtId="0" fontId="28" fillId="3" borderId="1" xfId="0" applyFont="1" applyFill="1" applyBorder="1"/>
    <xf numFmtId="0" fontId="28" fillId="0" borderId="1" xfId="0" applyFont="1" applyBorder="1"/>
    <xf numFmtId="164" fontId="24" fillId="3" borderId="5" xfId="1" applyNumberFormat="1" applyFont="1" applyFill="1" applyBorder="1"/>
    <xf numFmtId="164" fontId="28" fillId="3" borderId="1" xfId="1" applyNumberFormat="1" applyFont="1" applyFill="1" applyBorder="1"/>
    <xf numFmtId="0" fontId="24" fillId="2" borderId="6" xfId="0" applyFont="1" applyFill="1" applyBorder="1"/>
    <xf numFmtId="164" fontId="24" fillId="2" borderId="6" xfId="1" applyNumberFormat="1" applyFont="1" applyFill="1" applyBorder="1"/>
    <xf numFmtId="164" fontId="24" fillId="2" borderId="1" xfId="1" applyNumberFormat="1" applyFont="1" applyFill="1" applyBorder="1"/>
    <xf numFmtId="0" fontId="24" fillId="2" borderId="0" xfId="0" applyFont="1" applyFill="1"/>
    <xf numFmtId="164" fontId="0" fillId="2" borderId="1" xfId="1" applyNumberFormat="1" applyFont="1" applyFill="1" applyBorder="1"/>
    <xf numFmtId="43" fontId="0" fillId="2" borderId="1" xfId="1" applyFont="1" applyFill="1" applyBorder="1"/>
    <xf numFmtId="164" fontId="44" fillId="3" borderId="0" xfId="1" applyNumberFormat="1" applyFont="1" applyFill="1" applyBorder="1" applyAlignment="1">
      <alignment horizontal="center"/>
    </xf>
    <xf numFmtId="164" fontId="24" fillId="3" borderId="0" xfId="1" applyNumberFormat="1" applyFont="1" applyFill="1" applyBorder="1"/>
    <xf numFmtId="164" fontId="28" fillId="12" borderId="1" xfId="1" applyNumberFormat="1" applyFont="1" applyFill="1" applyBorder="1" applyAlignment="1">
      <alignment horizontal="center"/>
    </xf>
    <xf numFmtId="164" fontId="24" fillId="12" borderId="1" xfId="1" applyNumberFormat="1" applyFont="1" applyFill="1" applyBorder="1"/>
    <xf numFmtId="164" fontId="21" fillId="12" borderId="1" xfId="1" applyNumberFormat="1" applyFont="1" applyFill="1" applyBorder="1"/>
    <xf numFmtId="164" fontId="24" fillId="12" borderId="6" xfId="1" applyNumberFormat="1" applyFont="1" applyFill="1" applyBorder="1"/>
    <xf numFmtId="0" fontId="21" fillId="3" borderId="1" xfId="0" applyFont="1" applyFill="1" applyBorder="1"/>
    <xf numFmtId="0" fontId="1" fillId="3" borderId="0" xfId="0" applyFont="1" applyFill="1"/>
    <xf numFmtId="0" fontId="1" fillId="9" borderId="0" xfId="0" applyFont="1" applyFill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0" fillId="0" borderId="2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4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39" fillId="0" borderId="2" xfId="0" applyFont="1" applyBorder="1" applyAlignment="1">
      <alignment horizontal="center"/>
    </xf>
    <xf numFmtId="0" fontId="39" fillId="0" borderId="3" xfId="0" applyFont="1" applyBorder="1" applyAlignment="1">
      <alignment horizontal="center"/>
    </xf>
    <xf numFmtId="0" fontId="39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0" fontId="19" fillId="0" borderId="2" xfId="2" applyNumberFormat="1" applyFont="1" applyBorder="1" applyAlignment="1">
      <alignment horizontal="left" wrapText="1"/>
    </xf>
    <xf numFmtId="40" fontId="19" fillId="0" borderId="3" xfId="2" applyNumberFormat="1" applyFont="1" applyBorder="1" applyAlignment="1">
      <alignment horizontal="left" wrapText="1"/>
    </xf>
    <xf numFmtId="40" fontId="19" fillId="0" borderId="4" xfId="2" applyNumberFormat="1" applyFont="1" applyBorder="1" applyAlignment="1">
      <alignment horizontal="left" wrapText="1"/>
    </xf>
    <xf numFmtId="0" fontId="6" fillId="0" borderId="2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0" fillId="0" borderId="2" xfId="2" applyFont="1" applyBorder="1" applyAlignment="1">
      <alignment horizontal="left" wrapText="1"/>
    </xf>
    <xf numFmtId="0" fontId="20" fillId="0" borderId="3" xfId="2" applyFont="1" applyBorder="1" applyAlignment="1">
      <alignment horizontal="left" wrapText="1"/>
    </xf>
    <xf numFmtId="0" fontId="20" fillId="0" borderId="4" xfId="2" applyFont="1" applyBorder="1" applyAlignment="1">
      <alignment horizontal="left" wrapText="1"/>
    </xf>
    <xf numFmtId="0" fontId="6" fillId="0" borderId="0" xfId="0" applyFont="1" applyAlignment="1">
      <alignment horizontal="left"/>
    </xf>
    <xf numFmtId="164" fontId="44" fillId="3" borderId="2" xfId="1" applyNumberFormat="1" applyFont="1" applyFill="1" applyBorder="1" applyAlignment="1">
      <alignment horizontal="center"/>
    </xf>
    <xf numFmtId="164" fontId="44" fillId="3" borderId="3" xfId="1" applyNumberFormat="1" applyFont="1" applyFill="1" applyBorder="1" applyAlignment="1">
      <alignment horizontal="center"/>
    </xf>
    <xf numFmtId="164" fontId="44" fillId="3" borderId="4" xfId="1" applyNumberFormat="1" applyFont="1" applyFill="1" applyBorder="1" applyAlignment="1">
      <alignment horizontal="center"/>
    </xf>
    <xf numFmtId="0" fontId="43" fillId="3" borderId="2" xfId="0" applyFont="1" applyFill="1" applyBorder="1" applyAlignment="1">
      <alignment horizontal="center"/>
    </xf>
    <xf numFmtId="0" fontId="43" fillId="3" borderId="3" xfId="0" applyFont="1" applyFill="1" applyBorder="1" applyAlignment="1">
      <alignment horizontal="center"/>
    </xf>
    <xf numFmtId="0" fontId="43" fillId="3" borderId="4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4" xfId="0" applyFont="1" applyBorder="1" applyAlignment="1">
      <alignment horizontal="center"/>
    </xf>
  </cellXfs>
  <cellStyles count="3">
    <cellStyle name="Comma" xfId="1" builtinId="3"/>
    <cellStyle name="Normal" xfId="0" builtinId="0"/>
    <cellStyle name="Normal 2" xfId="2" xr:uid="{1A5557E4-88C6-406C-91A8-4D1003EE42E2}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5AC83-9DA9-48CA-BF04-0E22D3D7605F}">
  <dimension ref="A1:M25"/>
  <sheetViews>
    <sheetView workbookViewId="0">
      <selection activeCell="K23" sqref="K23"/>
    </sheetView>
  </sheetViews>
  <sheetFormatPr defaultRowHeight="14.4"/>
  <cols>
    <col min="1" max="1" width="28.77734375" style="2" customWidth="1"/>
    <col min="2" max="13" width="8.77734375" style="2"/>
  </cols>
  <sheetData>
    <row r="1" spans="1:13">
      <c r="A1" s="4" t="s">
        <v>0</v>
      </c>
      <c r="B1" s="2" t="s">
        <v>270</v>
      </c>
    </row>
    <row r="2" spans="1:13" s="1" customFormat="1">
      <c r="A2" s="3"/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  <c r="M2" s="3" t="s">
        <v>14</v>
      </c>
    </row>
    <row r="3" spans="1:13">
      <c r="A3" s="4" t="s">
        <v>2</v>
      </c>
    </row>
    <row r="4" spans="1:13">
      <c r="A4" s="2" t="s">
        <v>15</v>
      </c>
      <c r="B4" s="2">
        <v>23000</v>
      </c>
      <c r="C4" s="2">
        <v>23000</v>
      </c>
      <c r="D4" s="2">
        <v>23000</v>
      </c>
      <c r="E4" s="2">
        <v>23000</v>
      </c>
      <c r="F4" s="2">
        <v>23000</v>
      </c>
      <c r="G4" s="2">
        <v>23000</v>
      </c>
      <c r="H4" s="2">
        <v>23000</v>
      </c>
      <c r="I4" s="2">
        <v>23000</v>
      </c>
      <c r="J4" s="2">
        <v>23000</v>
      </c>
      <c r="K4" s="2">
        <v>25000</v>
      </c>
      <c r="L4" s="2">
        <v>30000</v>
      </c>
      <c r="M4" s="2">
        <v>30000</v>
      </c>
    </row>
    <row r="5" spans="1:13">
      <c r="A5" s="2" t="s">
        <v>16</v>
      </c>
      <c r="B5" s="2">
        <v>500</v>
      </c>
      <c r="C5" s="2">
        <v>500</v>
      </c>
      <c r="D5" s="2">
        <v>500</v>
      </c>
      <c r="E5" s="2">
        <v>500</v>
      </c>
      <c r="F5" s="2">
        <v>500</v>
      </c>
      <c r="G5" s="2">
        <v>500</v>
      </c>
      <c r="H5" s="2">
        <v>500</v>
      </c>
      <c r="I5" s="2">
        <v>500</v>
      </c>
      <c r="J5" s="2">
        <v>500</v>
      </c>
      <c r="K5" s="2">
        <v>500</v>
      </c>
      <c r="L5" s="2">
        <v>500</v>
      </c>
      <c r="M5" s="2">
        <v>500</v>
      </c>
    </row>
    <row r="6" spans="1:13">
      <c r="A6" s="2" t="s">
        <v>22</v>
      </c>
      <c r="G6" s="2">
        <v>50000</v>
      </c>
    </row>
    <row r="7" spans="1:13" s="6" customFormat="1">
      <c r="A7" s="4" t="s">
        <v>24</v>
      </c>
      <c r="B7" s="3">
        <f>SUM(B4:B6)</f>
        <v>23500</v>
      </c>
      <c r="C7" s="3">
        <f t="shared" ref="C7:M7" si="0">SUM(C4:C6)</f>
        <v>23500</v>
      </c>
      <c r="D7" s="3">
        <f t="shared" si="0"/>
        <v>23500</v>
      </c>
      <c r="E7" s="3">
        <f t="shared" si="0"/>
        <v>23500</v>
      </c>
      <c r="F7" s="3">
        <f t="shared" si="0"/>
        <v>23500</v>
      </c>
      <c r="G7" s="3">
        <f t="shared" si="0"/>
        <v>73500</v>
      </c>
      <c r="H7" s="3">
        <f t="shared" si="0"/>
        <v>23500</v>
      </c>
      <c r="I7" s="3">
        <f t="shared" si="0"/>
        <v>23500</v>
      </c>
      <c r="J7" s="3">
        <f t="shared" si="0"/>
        <v>23500</v>
      </c>
      <c r="K7" s="3">
        <f t="shared" si="0"/>
        <v>25500</v>
      </c>
      <c r="L7" s="3">
        <f t="shared" si="0"/>
        <v>30500</v>
      </c>
      <c r="M7" s="3">
        <f t="shared" si="0"/>
        <v>30500</v>
      </c>
    </row>
    <row r="8" spans="1:13">
      <c r="A8" s="4" t="s">
        <v>1</v>
      </c>
    </row>
    <row r="9" spans="1:13">
      <c r="A9" s="2" t="s">
        <v>17</v>
      </c>
      <c r="B9" s="2">
        <v>5800</v>
      </c>
      <c r="C9" s="2">
        <v>5800</v>
      </c>
      <c r="D9" s="2">
        <v>5800</v>
      </c>
      <c r="E9" s="2">
        <v>5800</v>
      </c>
      <c r="F9" s="2">
        <v>5800</v>
      </c>
      <c r="G9" s="2">
        <v>5800</v>
      </c>
      <c r="H9" s="2">
        <v>5800</v>
      </c>
      <c r="I9" s="2">
        <v>5800</v>
      </c>
      <c r="J9" s="2">
        <v>5800</v>
      </c>
      <c r="K9" s="2">
        <v>5800</v>
      </c>
      <c r="L9" s="2">
        <v>5800</v>
      </c>
      <c r="M9" s="2">
        <v>6000</v>
      </c>
    </row>
    <row r="10" spans="1:13">
      <c r="A10" s="2" t="s">
        <v>18</v>
      </c>
      <c r="B10" s="2">
        <v>5000</v>
      </c>
      <c r="E10" s="2">
        <v>5000</v>
      </c>
      <c r="H10" s="2">
        <v>5000</v>
      </c>
      <c r="K10" s="2">
        <v>5000</v>
      </c>
    </row>
    <row r="11" spans="1:13">
      <c r="A11" s="2" t="s">
        <v>19</v>
      </c>
      <c r="B11" s="2">
        <v>10000</v>
      </c>
      <c r="C11" s="2">
        <v>10000</v>
      </c>
      <c r="D11" s="2">
        <v>10000</v>
      </c>
      <c r="E11" s="2">
        <v>10000</v>
      </c>
      <c r="F11" s="2">
        <v>10000</v>
      </c>
      <c r="G11" s="2">
        <v>10000</v>
      </c>
      <c r="H11" s="2">
        <v>10000</v>
      </c>
      <c r="I11" s="2">
        <v>10000</v>
      </c>
      <c r="J11" s="2">
        <v>10000</v>
      </c>
      <c r="K11" s="2">
        <v>12000</v>
      </c>
      <c r="L11" s="2">
        <v>12000</v>
      </c>
      <c r="M11" s="2">
        <v>12000</v>
      </c>
    </row>
    <row r="12" spans="1:13">
      <c r="A12" s="2" t="s">
        <v>20</v>
      </c>
      <c r="B12" s="2">
        <v>5100</v>
      </c>
      <c r="C12" s="2">
        <v>5100</v>
      </c>
      <c r="D12" s="2">
        <v>5100</v>
      </c>
      <c r="E12" s="2">
        <v>5100</v>
      </c>
      <c r="F12" s="2">
        <v>5100</v>
      </c>
      <c r="G12" s="2">
        <v>5100</v>
      </c>
      <c r="H12" s="2">
        <v>5100</v>
      </c>
      <c r="I12" s="2">
        <v>5100</v>
      </c>
      <c r="J12" s="2">
        <v>8000</v>
      </c>
      <c r="K12" s="2">
        <v>10000</v>
      </c>
      <c r="L12" s="2">
        <v>10000</v>
      </c>
      <c r="M12" s="2">
        <v>7000</v>
      </c>
    </row>
    <row r="13" spans="1:13">
      <c r="A13" s="2" t="s">
        <v>21</v>
      </c>
      <c r="G13" s="2">
        <v>50000</v>
      </c>
    </row>
    <row r="14" spans="1:13">
      <c r="A14" s="2" t="s">
        <v>23</v>
      </c>
      <c r="H14" s="2">
        <v>750</v>
      </c>
      <c r="I14" s="2">
        <v>750</v>
      </c>
      <c r="J14" s="2">
        <v>750</v>
      </c>
      <c r="K14" s="2">
        <v>750</v>
      </c>
      <c r="L14" s="2">
        <v>750</v>
      </c>
      <c r="M14" s="2">
        <v>750</v>
      </c>
    </row>
    <row r="15" spans="1:13" s="6" customFormat="1">
      <c r="A15" s="4" t="s">
        <v>72</v>
      </c>
      <c r="B15" s="3">
        <f t="shared" ref="B15:M15" si="1">SUM(B9:B14)</f>
        <v>25900</v>
      </c>
      <c r="C15" s="3">
        <f t="shared" si="1"/>
        <v>20900</v>
      </c>
      <c r="D15" s="3">
        <f t="shared" si="1"/>
        <v>20900</v>
      </c>
      <c r="E15" s="3">
        <f t="shared" si="1"/>
        <v>25900</v>
      </c>
      <c r="F15" s="3">
        <f t="shared" si="1"/>
        <v>20900</v>
      </c>
      <c r="G15" s="3">
        <f t="shared" si="1"/>
        <v>70900</v>
      </c>
      <c r="H15" s="3">
        <f t="shared" si="1"/>
        <v>26650</v>
      </c>
      <c r="I15" s="3">
        <f t="shared" si="1"/>
        <v>21650</v>
      </c>
      <c r="J15" s="3">
        <f t="shared" si="1"/>
        <v>24550</v>
      </c>
      <c r="K15" s="3">
        <f t="shared" si="1"/>
        <v>33550</v>
      </c>
      <c r="L15" s="3">
        <f t="shared" si="1"/>
        <v>28550</v>
      </c>
      <c r="M15" s="3">
        <f t="shared" si="1"/>
        <v>25750</v>
      </c>
    </row>
    <row r="16" spans="1:13">
      <c r="A16" s="2" t="s">
        <v>25</v>
      </c>
      <c r="B16" s="2">
        <v>100</v>
      </c>
      <c r="C16" s="2">
        <f t="shared" ref="C16:M16" si="2">B18</f>
        <v>-2300</v>
      </c>
      <c r="D16" s="2">
        <f t="shared" si="2"/>
        <v>300</v>
      </c>
      <c r="E16" s="2">
        <f t="shared" si="2"/>
        <v>2900</v>
      </c>
      <c r="F16" s="2">
        <f t="shared" si="2"/>
        <v>500</v>
      </c>
      <c r="G16" s="2">
        <f t="shared" si="2"/>
        <v>3100</v>
      </c>
      <c r="H16" s="2">
        <f t="shared" si="2"/>
        <v>5700</v>
      </c>
      <c r="I16" s="2">
        <f t="shared" si="2"/>
        <v>2550</v>
      </c>
      <c r="J16" s="2">
        <f t="shared" si="2"/>
        <v>4400</v>
      </c>
      <c r="K16" s="2">
        <f t="shared" si="2"/>
        <v>3350</v>
      </c>
      <c r="L16" s="2">
        <f t="shared" si="2"/>
        <v>-4700</v>
      </c>
      <c r="M16" s="2">
        <f t="shared" si="2"/>
        <v>-2750</v>
      </c>
    </row>
    <row r="17" spans="1:13">
      <c r="A17" s="2" t="s">
        <v>251</v>
      </c>
      <c r="B17" s="2">
        <f t="shared" ref="B17:M17" si="3">B7-B15</f>
        <v>-2400</v>
      </c>
      <c r="C17" s="2">
        <f t="shared" si="3"/>
        <v>2600</v>
      </c>
      <c r="D17" s="2">
        <f t="shared" si="3"/>
        <v>2600</v>
      </c>
      <c r="E17" s="2">
        <f t="shared" si="3"/>
        <v>-2400</v>
      </c>
      <c r="F17" s="2">
        <f t="shared" si="3"/>
        <v>2600</v>
      </c>
      <c r="G17" s="2">
        <f t="shared" si="3"/>
        <v>2600</v>
      </c>
      <c r="H17" s="2">
        <f t="shared" si="3"/>
        <v>-3150</v>
      </c>
      <c r="I17" s="2">
        <f t="shared" si="3"/>
        <v>1850</v>
      </c>
      <c r="J17" s="2">
        <f t="shared" si="3"/>
        <v>-1050</v>
      </c>
      <c r="K17" s="2">
        <f t="shared" si="3"/>
        <v>-8050</v>
      </c>
      <c r="L17" s="2">
        <f t="shared" si="3"/>
        <v>1950</v>
      </c>
      <c r="M17" s="2">
        <f t="shared" si="3"/>
        <v>4750</v>
      </c>
    </row>
    <row r="18" spans="1:13" s="8" customFormat="1">
      <c r="A18" s="7" t="s">
        <v>27</v>
      </c>
      <c r="B18" s="7">
        <f>B16+B17</f>
        <v>-2300</v>
      </c>
      <c r="C18" s="7">
        <f t="shared" ref="C18:M18" si="4">C16+C17</f>
        <v>300</v>
      </c>
      <c r="D18" s="7">
        <f t="shared" si="4"/>
        <v>2900</v>
      </c>
      <c r="E18" s="7">
        <f t="shared" si="4"/>
        <v>500</v>
      </c>
      <c r="F18" s="7">
        <f t="shared" si="4"/>
        <v>3100</v>
      </c>
      <c r="G18" s="7">
        <f t="shared" si="4"/>
        <v>5700</v>
      </c>
      <c r="H18" s="7">
        <f t="shared" si="4"/>
        <v>2550</v>
      </c>
      <c r="I18" s="7">
        <f t="shared" si="4"/>
        <v>4400</v>
      </c>
      <c r="J18" s="7">
        <f t="shared" si="4"/>
        <v>3350</v>
      </c>
      <c r="K18" s="7">
        <f t="shared" si="4"/>
        <v>-4700</v>
      </c>
      <c r="L18" s="7">
        <f t="shared" si="4"/>
        <v>-2750</v>
      </c>
      <c r="M18" s="7">
        <f t="shared" si="4"/>
        <v>2000</v>
      </c>
    </row>
    <row r="25" spans="1:13">
      <c r="F25" s="2" t="s">
        <v>199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A8300-2BBE-4CE0-AFAA-CCBA631A4367}">
  <dimension ref="A1:D20"/>
  <sheetViews>
    <sheetView workbookViewId="0">
      <selection activeCell="A20" sqref="A20"/>
    </sheetView>
  </sheetViews>
  <sheetFormatPr defaultRowHeight="14.4"/>
  <cols>
    <col min="1" max="1" width="20.6640625" style="2" customWidth="1"/>
    <col min="2" max="4" width="10.21875" style="2" customWidth="1"/>
  </cols>
  <sheetData>
    <row r="1" spans="1:4" ht="18">
      <c r="A1" s="142" t="s">
        <v>31</v>
      </c>
      <c r="B1" s="143"/>
      <c r="C1" s="143"/>
      <c r="D1" s="144"/>
    </row>
    <row r="2" spans="1:4">
      <c r="B2" s="4" t="s">
        <v>28</v>
      </c>
      <c r="C2" s="4" t="s">
        <v>29</v>
      </c>
      <c r="D2" s="4" t="s">
        <v>30</v>
      </c>
    </row>
    <row r="3" spans="1:4">
      <c r="A3" s="3" t="s">
        <v>32</v>
      </c>
    </row>
    <row r="4" spans="1:4">
      <c r="A4" s="2" t="s">
        <v>33</v>
      </c>
      <c r="B4" s="2">
        <v>25000</v>
      </c>
      <c r="C4" s="2">
        <v>25000</v>
      </c>
      <c r="D4" s="2">
        <v>25000</v>
      </c>
    </row>
    <row r="5" spans="1:4">
      <c r="A5" s="2" t="s">
        <v>34</v>
      </c>
      <c r="B5" s="2">
        <v>5000</v>
      </c>
      <c r="C5" s="2">
        <v>10000</v>
      </c>
      <c r="D5" s="2">
        <v>1000</v>
      </c>
    </row>
    <row r="6" spans="1:4">
      <c r="A6" s="2" t="s">
        <v>35</v>
      </c>
      <c r="B6" s="2">
        <v>100</v>
      </c>
      <c r="C6" s="2">
        <v>100</v>
      </c>
      <c r="D6" s="2">
        <v>200</v>
      </c>
    </row>
    <row r="7" spans="1:4">
      <c r="A7" s="2" t="s">
        <v>36</v>
      </c>
      <c r="C7" s="2">
        <v>5000</v>
      </c>
    </row>
    <row r="9" spans="1:4">
      <c r="A9" s="5" t="s">
        <v>37</v>
      </c>
      <c r="B9" s="5">
        <f>SUM(B4:B8)</f>
        <v>30100</v>
      </c>
      <c r="C9" s="5">
        <f t="shared" ref="C9:D9" si="0">SUM(C4:C8)</f>
        <v>40100</v>
      </c>
      <c r="D9" s="5">
        <f t="shared" si="0"/>
        <v>26200</v>
      </c>
    </row>
    <row r="10" spans="1:4">
      <c r="A10" s="3" t="s">
        <v>1</v>
      </c>
    </row>
    <row r="11" spans="1:4">
      <c r="A11" s="2" t="s">
        <v>38</v>
      </c>
      <c r="B11" s="2">
        <v>6000</v>
      </c>
      <c r="C11" s="2">
        <v>7000</v>
      </c>
      <c r="D11" s="2">
        <v>8000</v>
      </c>
    </row>
    <row r="12" spans="1:4">
      <c r="A12" s="2" t="s">
        <v>41</v>
      </c>
      <c r="B12" s="2">
        <v>1500</v>
      </c>
      <c r="C12" s="2">
        <v>3000</v>
      </c>
      <c r="D12" s="2">
        <v>5000</v>
      </c>
    </row>
    <row r="13" spans="1:4">
      <c r="A13" s="2" t="s">
        <v>42</v>
      </c>
      <c r="B13" s="2">
        <v>5000</v>
      </c>
      <c r="C13" s="2">
        <v>1000</v>
      </c>
    </row>
    <row r="14" spans="1:4">
      <c r="A14" s="2" t="s">
        <v>39</v>
      </c>
      <c r="B14" s="2">
        <v>13000</v>
      </c>
      <c r="C14" s="2">
        <v>14000</v>
      </c>
      <c r="D14" s="2">
        <v>15000</v>
      </c>
    </row>
    <row r="16" spans="1:4">
      <c r="A16" s="5" t="s">
        <v>40</v>
      </c>
      <c r="B16" s="5">
        <f>SUM(B11:B15)</f>
        <v>25500</v>
      </c>
      <c r="C16" s="5">
        <f t="shared" ref="C16:D16" si="1">SUM(C11:C15)</f>
        <v>25000</v>
      </c>
      <c r="D16" s="5">
        <f t="shared" si="1"/>
        <v>28000</v>
      </c>
    </row>
    <row r="18" spans="1:4">
      <c r="A18" s="2" t="s">
        <v>25</v>
      </c>
      <c r="B18" s="2">
        <v>3000</v>
      </c>
      <c r="C18" s="9">
        <f>B20</f>
        <v>7600</v>
      </c>
      <c r="D18" s="9">
        <f>C20</f>
        <v>22700</v>
      </c>
    </row>
    <row r="19" spans="1:4">
      <c r="A19" s="2" t="s">
        <v>251</v>
      </c>
      <c r="B19" s="2">
        <f>B9-B16</f>
        <v>4600</v>
      </c>
      <c r="C19" s="2">
        <f>C9-C16</f>
        <v>15100</v>
      </c>
      <c r="D19" s="2">
        <f>D9-D16</f>
        <v>-1800</v>
      </c>
    </row>
    <row r="20" spans="1:4">
      <c r="A20" s="13" t="s">
        <v>27</v>
      </c>
      <c r="B20" s="13">
        <f>B18+B19</f>
        <v>7600</v>
      </c>
      <c r="C20" s="13">
        <f t="shared" ref="C20:D20" si="2">C18+C19</f>
        <v>22700</v>
      </c>
      <c r="D20" s="13">
        <f t="shared" si="2"/>
        <v>20900</v>
      </c>
    </row>
  </sheetData>
  <mergeCells count="1"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6E6D3-D7F0-4CA5-B8BF-6F260EC8870C}">
  <dimension ref="A1:H53"/>
  <sheetViews>
    <sheetView topLeftCell="A33" workbookViewId="0">
      <selection activeCell="F37" sqref="F37"/>
    </sheetView>
  </sheetViews>
  <sheetFormatPr defaultRowHeight="14.4"/>
  <cols>
    <col min="1" max="1" width="22.44140625" customWidth="1"/>
    <col min="2" max="2" width="6.88671875" customWidth="1"/>
    <col min="3" max="3" width="6.33203125" customWidth="1"/>
    <col min="4" max="4" width="6.109375" customWidth="1"/>
    <col min="5" max="5" width="4.109375" customWidth="1"/>
  </cols>
  <sheetData>
    <row r="1" spans="1:4" ht="18">
      <c r="A1" s="142" t="s">
        <v>282</v>
      </c>
      <c r="B1" s="143"/>
      <c r="C1" s="143"/>
      <c r="D1" s="144"/>
    </row>
    <row r="2" spans="1:4">
      <c r="A2" s="2"/>
      <c r="B2" s="14" t="s">
        <v>43</v>
      </c>
      <c r="C2" s="14" t="s">
        <v>7</v>
      </c>
      <c r="D2" s="14" t="s">
        <v>44</v>
      </c>
    </row>
    <row r="3" spans="1:4">
      <c r="A3" s="5" t="s">
        <v>2</v>
      </c>
      <c r="B3" s="2"/>
      <c r="C3" s="2"/>
      <c r="D3" s="2"/>
    </row>
    <row r="4" spans="1:4">
      <c r="A4" s="2" t="s">
        <v>45</v>
      </c>
      <c r="B4" s="2">
        <v>2000</v>
      </c>
      <c r="C4" s="2">
        <v>1000</v>
      </c>
      <c r="D4" s="2">
        <v>1500</v>
      </c>
    </row>
    <row r="5" spans="1:4">
      <c r="A5" s="2" t="s">
        <v>46</v>
      </c>
      <c r="B5" s="2">
        <v>100</v>
      </c>
      <c r="C5" s="2">
        <v>200</v>
      </c>
      <c r="D5" s="2">
        <v>300</v>
      </c>
    </row>
    <row r="6" spans="1:4">
      <c r="A6" s="2"/>
      <c r="B6" s="2"/>
      <c r="C6" s="2"/>
      <c r="D6" s="2"/>
    </row>
    <row r="7" spans="1:4" s="11" customFormat="1">
      <c r="A7" s="5" t="s">
        <v>37</v>
      </c>
      <c r="B7" s="5">
        <f>SUM(B4:B6)</f>
        <v>2100</v>
      </c>
      <c r="C7" s="5">
        <f t="shared" ref="C7:D7" si="0">SUM(C4:C6)</f>
        <v>1200</v>
      </c>
      <c r="D7" s="5">
        <f t="shared" si="0"/>
        <v>1800</v>
      </c>
    </row>
    <row r="8" spans="1:4">
      <c r="A8" s="5" t="s">
        <v>47</v>
      </c>
      <c r="B8" s="2"/>
      <c r="C8" s="2"/>
      <c r="D8" s="2"/>
    </row>
    <row r="9" spans="1:4">
      <c r="A9" s="2" t="s">
        <v>51</v>
      </c>
      <c r="B9" s="2">
        <v>500</v>
      </c>
      <c r="C9" s="2">
        <v>500</v>
      </c>
      <c r="D9" s="2">
        <v>700</v>
      </c>
    </row>
    <row r="10" spans="1:4">
      <c r="A10" s="2" t="s">
        <v>48</v>
      </c>
      <c r="B10" s="2">
        <v>600</v>
      </c>
      <c r="C10" s="2">
        <v>600</v>
      </c>
      <c r="D10" s="2">
        <v>600</v>
      </c>
    </row>
    <row r="11" spans="1:4">
      <c r="A11" s="2" t="s">
        <v>49</v>
      </c>
      <c r="B11" s="2">
        <v>200</v>
      </c>
      <c r="C11" s="2"/>
      <c r="D11" s="2">
        <v>500</v>
      </c>
    </row>
    <row r="12" spans="1:4">
      <c r="A12" s="2" t="s">
        <v>50</v>
      </c>
      <c r="B12" s="2">
        <v>700</v>
      </c>
      <c r="C12" s="2">
        <v>700</v>
      </c>
      <c r="D12" s="2">
        <v>700</v>
      </c>
    </row>
    <row r="13" spans="1:4">
      <c r="A13" s="2"/>
      <c r="B13" s="2"/>
      <c r="C13" s="2"/>
      <c r="D13" s="2"/>
    </row>
    <row r="14" spans="1:4" s="11" customFormat="1">
      <c r="A14" s="5" t="s">
        <v>40</v>
      </c>
      <c r="B14" s="5">
        <f>SUM(B9:B13)</f>
        <v>2000</v>
      </c>
      <c r="C14" s="5">
        <f t="shared" ref="C14:D14" si="1">SUM(C9:C13)</f>
        <v>1800</v>
      </c>
      <c r="D14" s="5">
        <f t="shared" si="1"/>
        <v>2500</v>
      </c>
    </row>
    <row r="15" spans="1:4">
      <c r="A15" s="2" t="s">
        <v>25</v>
      </c>
      <c r="B15" s="2">
        <v>250</v>
      </c>
      <c r="C15" s="2">
        <f>B17</f>
        <v>350</v>
      </c>
      <c r="D15" s="2">
        <f>C17</f>
        <v>-250</v>
      </c>
    </row>
    <row r="16" spans="1:4">
      <c r="A16" s="2" t="s">
        <v>251</v>
      </c>
      <c r="B16" s="2">
        <f>B7-B14</f>
        <v>100</v>
      </c>
      <c r="C16" s="2">
        <f t="shared" ref="C16:D16" si="2">C7-C14</f>
        <v>-600</v>
      </c>
      <c r="D16" s="2">
        <f t="shared" si="2"/>
        <v>-700</v>
      </c>
    </row>
    <row r="17" spans="1:4">
      <c r="A17" s="17" t="s">
        <v>27</v>
      </c>
      <c r="B17" s="17">
        <f>B15+B16</f>
        <v>350</v>
      </c>
      <c r="C17" s="17">
        <f t="shared" ref="C17:D17" si="3">C15+C16</f>
        <v>-250</v>
      </c>
      <c r="D17" s="17">
        <f t="shared" si="3"/>
        <v>-950</v>
      </c>
    </row>
    <row r="19" spans="1:4" ht="18">
      <c r="A19" s="142" t="s">
        <v>283</v>
      </c>
      <c r="B19" s="143"/>
      <c r="C19" s="143"/>
      <c r="D19" s="144"/>
    </row>
    <row r="20" spans="1:4">
      <c r="A20" s="2"/>
      <c r="B20" s="14" t="s">
        <v>43</v>
      </c>
      <c r="C20" s="14" t="s">
        <v>7</v>
      </c>
      <c r="D20" s="14" t="s">
        <v>44</v>
      </c>
    </row>
    <row r="21" spans="1:4">
      <c r="A21" s="5" t="s">
        <v>2</v>
      </c>
      <c r="B21" s="2"/>
      <c r="C21" s="2"/>
      <c r="D21" s="2"/>
    </row>
    <row r="22" spans="1:4">
      <c r="A22" s="2" t="s">
        <v>45</v>
      </c>
      <c r="B22" s="2">
        <v>2000</v>
      </c>
      <c r="C22" s="2">
        <v>1000</v>
      </c>
      <c r="D22" s="2">
        <v>1500</v>
      </c>
    </row>
    <row r="23" spans="1:4">
      <c r="A23" s="2" t="s">
        <v>46</v>
      </c>
      <c r="B23" s="2">
        <v>100</v>
      </c>
      <c r="C23" s="2">
        <v>200</v>
      </c>
      <c r="D23" s="2">
        <v>300</v>
      </c>
    </row>
    <row r="24" spans="1:4">
      <c r="A24" s="2"/>
      <c r="B24" s="2"/>
      <c r="C24" s="2"/>
      <c r="D24" s="2"/>
    </row>
    <row r="25" spans="1:4">
      <c r="A25" s="5" t="s">
        <v>37</v>
      </c>
      <c r="B25" s="5">
        <f>SUM(B22:B24)</f>
        <v>2100</v>
      </c>
      <c r="C25" s="5">
        <f t="shared" ref="C25:D25" si="4">SUM(C22:C24)</f>
        <v>1200</v>
      </c>
      <c r="D25" s="5">
        <f t="shared" si="4"/>
        <v>1800</v>
      </c>
    </row>
    <row r="26" spans="1:4">
      <c r="A26" s="5" t="s">
        <v>47</v>
      </c>
      <c r="B26" s="2"/>
      <c r="C26" s="2"/>
      <c r="D26" s="2"/>
    </row>
    <row r="27" spans="1:4">
      <c r="A27" s="2" t="s">
        <v>51</v>
      </c>
      <c r="B27" s="2">
        <v>500</v>
      </c>
      <c r="C27" s="2">
        <v>500</v>
      </c>
      <c r="D27" s="2">
        <v>700</v>
      </c>
    </row>
    <row r="28" spans="1:4">
      <c r="A28" s="2" t="s">
        <v>48</v>
      </c>
      <c r="B28" s="2">
        <v>600</v>
      </c>
      <c r="C28" s="2">
        <v>600</v>
      </c>
      <c r="D28" s="2">
        <v>600</v>
      </c>
    </row>
    <row r="29" spans="1:4">
      <c r="A29" s="2" t="s">
        <v>49</v>
      </c>
      <c r="B29" s="2">
        <v>200</v>
      </c>
      <c r="C29" s="2"/>
      <c r="D29" s="2">
        <v>500</v>
      </c>
    </row>
    <row r="30" spans="1:4">
      <c r="A30" s="2" t="s">
        <v>50</v>
      </c>
      <c r="B30" s="2">
        <v>700</v>
      </c>
      <c r="C30" s="2">
        <v>700</v>
      </c>
      <c r="D30" s="2">
        <v>700</v>
      </c>
    </row>
    <row r="31" spans="1:4">
      <c r="A31" s="2" t="s">
        <v>52</v>
      </c>
      <c r="B31" s="2"/>
      <c r="C31" s="7">
        <v>500</v>
      </c>
      <c r="D31" s="2"/>
    </row>
    <row r="32" spans="1:4">
      <c r="A32" s="5" t="s">
        <v>40</v>
      </c>
      <c r="B32" s="5">
        <f>SUM(B27:B31)</f>
        <v>2000</v>
      </c>
      <c r="C32" s="5">
        <f t="shared" ref="C32:D32" si="5">SUM(C27:C31)</f>
        <v>2300</v>
      </c>
      <c r="D32" s="5">
        <f t="shared" si="5"/>
        <v>2500</v>
      </c>
    </row>
    <row r="33" spans="1:8">
      <c r="A33" s="2" t="s">
        <v>25</v>
      </c>
      <c r="B33" s="2">
        <v>250</v>
      </c>
      <c r="C33" s="2">
        <f>B35</f>
        <v>350</v>
      </c>
      <c r="D33" s="2">
        <f>C35</f>
        <v>-750</v>
      </c>
    </row>
    <row r="34" spans="1:8">
      <c r="A34" s="2" t="s">
        <v>251</v>
      </c>
      <c r="B34" s="2">
        <f>B25-B32</f>
        <v>100</v>
      </c>
      <c r="C34" s="2">
        <f t="shared" ref="C34:D34" si="6">C25-C32</f>
        <v>-1100</v>
      </c>
      <c r="D34" s="2">
        <f t="shared" si="6"/>
        <v>-700</v>
      </c>
    </row>
    <row r="35" spans="1:8">
      <c r="A35" s="13" t="s">
        <v>27</v>
      </c>
      <c r="B35" s="13">
        <f>B33+B34</f>
        <v>350</v>
      </c>
      <c r="C35" s="13">
        <f t="shared" ref="C35:D35" si="7">C33+C34</f>
        <v>-750</v>
      </c>
      <c r="D35" s="13">
        <f t="shared" si="7"/>
        <v>-1450</v>
      </c>
    </row>
    <row r="37" spans="1:8" ht="18">
      <c r="A37" s="142" t="s">
        <v>284</v>
      </c>
      <c r="B37" s="143"/>
      <c r="C37" s="143"/>
      <c r="D37" s="144"/>
      <c r="F37" t="s">
        <v>285</v>
      </c>
    </row>
    <row r="38" spans="1:8">
      <c r="A38" s="2"/>
      <c r="B38" s="14" t="s">
        <v>43</v>
      </c>
      <c r="C38" s="14" t="s">
        <v>7</v>
      </c>
      <c r="D38" s="14" t="s">
        <v>44</v>
      </c>
    </row>
    <row r="39" spans="1:8">
      <c r="A39" s="5" t="s">
        <v>2</v>
      </c>
      <c r="B39" s="2"/>
      <c r="C39" s="2"/>
      <c r="D39" s="2"/>
    </row>
    <row r="40" spans="1:8">
      <c r="A40" s="2" t="s">
        <v>45</v>
      </c>
      <c r="B40" s="2">
        <v>2000</v>
      </c>
      <c r="C40" s="2">
        <v>1000</v>
      </c>
      <c r="D40" s="2">
        <v>1500</v>
      </c>
    </row>
    <row r="41" spans="1:8">
      <c r="A41" s="2" t="s">
        <v>46</v>
      </c>
      <c r="B41" s="2">
        <v>100</v>
      </c>
      <c r="C41" s="2">
        <v>200</v>
      </c>
      <c r="D41" s="2">
        <v>300</v>
      </c>
    </row>
    <row r="42" spans="1:8">
      <c r="A42" s="15" t="s">
        <v>197</v>
      </c>
      <c r="B42" s="15"/>
      <c r="C42" s="15">
        <v>1000</v>
      </c>
      <c r="D42" s="15"/>
      <c r="E42" s="16" t="s">
        <v>286</v>
      </c>
      <c r="F42" s="16"/>
      <c r="G42" s="16"/>
      <c r="H42" s="16"/>
    </row>
    <row r="43" spans="1:8">
      <c r="A43" s="5" t="s">
        <v>37</v>
      </c>
      <c r="B43" s="5">
        <f>SUM(B40:B42)</f>
        <v>2100</v>
      </c>
      <c r="C43" s="5">
        <f t="shared" ref="C43:D43" si="8">SUM(C40:C42)</f>
        <v>2200</v>
      </c>
      <c r="D43" s="5">
        <f t="shared" si="8"/>
        <v>1800</v>
      </c>
    </row>
    <row r="44" spans="1:8">
      <c r="A44" s="5" t="s">
        <v>47</v>
      </c>
      <c r="B44" s="2"/>
      <c r="C44" s="2"/>
      <c r="D44" s="2"/>
    </row>
    <row r="45" spans="1:8">
      <c r="A45" s="15" t="s">
        <v>51</v>
      </c>
      <c r="B45" s="15">
        <v>400</v>
      </c>
      <c r="C45" s="15">
        <v>400</v>
      </c>
      <c r="D45" s="15">
        <v>500</v>
      </c>
      <c r="E45" s="16" t="s">
        <v>54</v>
      </c>
      <c r="F45" s="16"/>
      <c r="G45" s="16"/>
      <c r="H45" s="16"/>
    </row>
    <row r="46" spans="1:8">
      <c r="A46" s="2" t="s">
        <v>48</v>
      </c>
      <c r="B46" s="2">
        <v>600</v>
      </c>
      <c r="C46" s="2">
        <v>600</v>
      </c>
      <c r="D46" s="2">
        <v>600</v>
      </c>
    </row>
    <row r="47" spans="1:8">
      <c r="A47" s="15" t="s">
        <v>49</v>
      </c>
      <c r="B47" s="15">
        <v>200</v>
      </c>
      <c r="C47" s="15"/>
      <c r="D47" s="15">
        <v>200</v>
      </c>
      <c r="E47" s="16" t="s">
        <v>53</v>
      </c>
      <c r="F47" s="16"/>
      <c r="G47" s="16"/>
      <c r="H47" s="16"/>
    </row>
    <row r="48" spans="1:8">
      <c r="A48" s="2" t="s">
        <v>50</v>
      </c>
      <c r="B48" s="2">
        <v>700</v>
      </c>
      <c r="C48" s="2">
        <v>700</v>
      </c>
      <c r="D48" s="2">
        <v>700</v>
      </c>
    </row>
    <row r="49" spans="1:4">
      <c r="A49" s="2" t="s">
        <v>52</v>
      </c>
      <c r="B49" s="2"/>
      <c r="C49" s="2">
        <v>500</v>
      </c>
      <c r="D49" s="2"/>
    </row>
    <row r="50" spans="1:4">
      <c r="A50" s="5" t="s">
        <v>40</v>
      </c>
      <c r="B50" s="5">
        <f>SUM(B45:B49)</f>
        <v>1900</v>
      </c>
      <c r="C50" s="5">
        <f t="shared" ref="C50:D50" si="9">SUM(C45:C49)</f>
        <v>2200</v>
      </c>
      <c r="D50" s="5">
        <f t="shared" si="9"/>
        <v>2000</v>
      </c>
    </row>
    <row r="51" spans="1:4">
      <c r="A51" s="2" t="s">
        <v>25</v>
      </c>
      <c r="B51" s="2">
        <v>250</v>
      </c>
      <c r="C51" s="2">
        <f>B53</f>
        <v>450</v>
      </c>
      <c r="D51" s="2">
        <f>C53</f>
        <v>450</v>
      </c>
    </row>
    <row r="52" spans="1:4">
      <c r="A52" s="2" t="s">
        <v>251</v>
      </c>
      <c r="B52" s="2">
        <f>B43-B50</f>
        <v>200</v>
      </c>
      <c r="C52" s="2">
        <f t="shared" ref="C52:D52" si="10">C43-C50</f>
        <v>0</v>
      </c>
      <c r="D52" s="2">
        <f t="shared" si="10"/>
        <v>-200</v>
      </c>
    </row>
    <row r="53" spans="1:4">
      <c r="A53" s="7" t="s">
        <v>27</v>
      </c>
      <c r="B53" s="7">
        <f>B51+B52</f>
        <v>450</v>
      </c>
      <c r="C53" s="7">
        <f t="shared" ref="C53:D53" si="11">C51+C52</f>
        <v>450</v>
      </c>
      <c r="D53" s="7">
        <f t="shared" si="11"/>
        <v>250</v>
      </c>
    </row>
  </sheetData>
  <mergeCells count="3">
    <mergeCell ref="A1:D1"/>
    <mergeCell ref="A19:D19"/>
    <mergeCell ref="A37:D3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0D8B5-F0FB-4BB6-9F6D-CEE54B0E1690}">
  <dimension ref="A1:E51"/>
  <sheetViews>
    <sheetView topLeftCell="A12" zoomScale="120" zoomScaleNormal="120" workbookViewId="0">
      <selection activeCell="A35" sqref="A35:D35"/>
    </sheetView>
  </sheetViews>
  <sheetFormatPr defaultRowHeight="14.4"/>
  <cols>
    <col min="1" max="1" width="29.77734375" customWidth="1"/>
  </cols>
  <sheetData>
    <row r="1" spans="1:4" ht="18">
      <c r="A1" s="142" t="s">
        <v>279</v>
      </c>
      <c r="B1" s="143"/>
      <c r="C1" s="143"/>
      <c r="D1" s="144"/>
    </row>
    <row r="2" spans="1:4">
      <c r="A2" s="2"/>
      <c r="B2" s="10" t="s">
        <v>43</v>
      </c>
      <c r="C2" s="10" t="s">
        <v>7</v>
      </c>
      <c r="D2" s="10" t="s">
        <v>55</v>
      </c>
    </row>
    <row r="3" spans="1:4">
      <c r="A3" s="5" t="s">
        <v>254</v>
      </c>
      <c r="B3" s="2"/>
      <c r="C3" s="2"/>
      <c r="D3" s="2"/>
    </row>
    <row r="4" spans="1:4">
      <c r="A4" s="2" t="s">
        <v>56</v>
      </c>
      <c r="B4" s="2">
        <v>3000</v>
      </c>
      <c r="C4" s="2">
        <v>2000</v>
      </c>
      <c r="D4" s="2">
        <v>800</v>
      </c>
    </row>
    <row r="5" spans="1:4">
      <c r="A5" s="2"/>
      <c r="B5" s="2"/>
      <c r="C5" s="2"/>
      <c r="D5" s="2"/>
    </row>
    <row r="6" spans="1:4" s="11" customFormat="1">
      <c r="A6" s="5" t="s">
        <v>58</v>
      </c>
      <c r="B6" s="5">
        <f>SUM(B4:B5)</f>
        <v>3000</v>
      </c>
      <c r="C6" s="5">
        <f t="shared" ref="C6:D6" si="0">SUM(C4:C5)</f>
        <v>2000</v>
      </c>
      <c r="D6" s="5">
        <f t="shared" si="0"/>
        <v>800</v>
      </c>
    </row>
    <row r="7" spans="1:4">
      <c r="A7" s="5" t="s">
        <v>271</v>
      </c>
      <c r="B7" s="2"/>
      <c r="C7" s="2"/>
      <c r="D7" s="2"/>
    </row>
    <row r="8" spans="1:4">
      <c r="A8" s="2" t="s">
        <v>57</v>
      </c>
      <c r="B8" s="2">
        <v>300</v>
      </c>
      <c r="C8" s="2">
        <v>300</v>
      </c>
      <c r="D8" s="2">
        <v>100</v>
      </c>
    </row>
    <row r="9" spans="1:4">
      <c r="A9" s="2" t="s">
        <v>274</v>
      </c>
      <c r="B9" s="2">
        <v>500</v>
      </c>
      <c r="C9" s="2">
        <v>500</v>
      </c>
      <c r="D9" s="2">
        <v>500</v>
      </c>
    </row>
    <row r="10" spans="1:4">
      <c r="A10" s="2" t="s">
        <v>38</v>
      </c>
      <c r="B10" s="2">
        <v>800</v>
      </c>
      <c r="C10" s="2">
        <v>800</v>
      </c>
      <c r="D10" s="2">
        <v>400</v>
      </c>
    </row>
    <row r="11" spans="1:4">
      <c r="A11" s="2" t="s">
        <v>275</v>
      </c>
      <c r="B11" s="2">
        <v>300</v>
      </c>
      <c r="C11" s="2">
        <v>500</v>
      </c>
      <c r="D11" s="2">
        <v>500</v>
      </c>
    </row>
    <row r="12" spans="1:4">
      <c r="A12" s="2"/>
      <c r="B12" s="2"/>
      <c r="C12" s="2"/>
      <c r="D12" s="2"/>
    </row>
    <row r="13" spans="1:4" s="11" customFormat="1">
      <c r="A13" s="5" t="s">
        <v>40</v>
      </c>
      <c r="B13" s="5">
        <f>SUM(B8:B12)</f>
        <v>1900</v>
      </c>
      <c r="C13" s="5">
        <f t="shared" ref="C13:D13" si="1">SUM(C8:C12)</f>
        <v>2100</v>
      </c>
      <c r="D13" s="5">
        <f t="shared" si="1"/>
        <v>1500</v>
      </c>
    </row>
    <row r="14" spans="1:4">
      <c r="A14" s="2" t="s">
        <v>59</v>
      </c>
      <c r="B14" s="2">
        <v>200</v>
      </c>
      <c r="C14" s="2">
        <f>B16</f>
        <v>1300</v>
      </c>
      <c r="D14" s="2">
        <f>C16</f>
        <v>1200</v>
      </c>
    </row>
    <row r="15" spans="1:4">
      <c r="A15" s="2" t="s">
        <v>251</v>
      </c>
      <c r="B15" s="2">
        <f>B6-B13</f>
        <v>1100</v>
      </c>
      <c r="C15" s="2">
        <f t="shared" ref="C15:D15" si="2">C6-C13</f>
        <v>-100</v>
      </c>
      <c r="D15" s="2">
        <f t="shared" si="2"/>
        <v>-700</v>
      </c>
    </row>
    <row r="16" spans="1:4">
      <c r="A16" s="17" t="s">
        <v>60</v>
      </c>
      <c r="B16" s="17">
        <f>B14+B15</f>
        <v>1300</v>
      </c>
      <c r="C16" s="17">
        <f t="shared" ref="C16:D16" si="3">C14+C15</f>
        <v>1200</v>
      </c>
      <c r="D16" s="17">
        <f t="shared" si="3"/>
        <v>500</v>
      </c>
    </row>
    <row r="18" spans="1:4" ht="18">
      <c r="A18" s="142" t="s">
        <v>280</v>
      </c>
      <c r="B18" s="143"/>
      <c r="C18" s="143"/>
      <c r="D18" s="144"/>
    </row>
    <row r="19" spans="1:4">
      <c r="A19" s="2"/>
      <c r="B19" s="10" t="s">
        <v>43</v>
      </c>
      <c r="C19" s="10" t="s">
        <v>7</v>
      </c>
      <c r="D19" s="10" t="s">
        <v>55</v>
      </c>
    </row>
    <row r="20" spans="1:4">
      <c r="A20" s="5" t="s">
        <v>254</v>
      </c>
      <c r="B20" s="2"/>
      <c r="C20" s="2"/>
      <c r="D20" s="2"/>
    </row>
    <row r="21" spans="1:4">
      <c r="A21" s="2" t="s">
        <v>56</v>
      </c>
      <c r="B21" s="2">
        <v>3000</v>
      </c>
      <c r="C21" s="2">
        <v>2000</v>
      </c>
      <c r="D21" s="2">
        <v>800</v>
      </c>
    </row>
    <row r="22" spans="1:4">
      <c r="A22" s="2"/>
      <c r="B22" s="2"/>
      <c r="C22" s="2"/>
      <c r="D22" s="2"/>
    </row>
    <row r="23" spans="1:4">
      <c r="A23" s="5" t="s">
        <v>58</v>
      </c>
      <c r="B23" s="5">
        <f>SUM(B21:B22)</f>
        <v>3000</v>
      </c>
      <c r="C23" s="5">
        <f t="shared" ref="C23:D23" si="4">SUM(C21:C22)</f>
        <v>2000</v>
      </c>
      <c r="D23" s="5">
        <f t="shared" si="4"/>
        <v>800</v>
      </c>
    </row>
    <row r="24" spans="1:4">
      <c r="A24" s="5" t="s">
        <v>271</v>
      </c>
      <c r="B24" s="2"/>
      <c r="C24" s="2"/>
      <c r="D24" s="2"/>
    </row>
    <row r="25" spans="1:4">
      <c r="A25" s="2" t="s">
        <v>57</v>
      </c>
      <c r="B25" s="2">
        <v>300</v>
      </c>
      <c r="C25" s="2">
        <v>300</v>
      </c>
      <c r="D25" s="2">
        <v>100</v>
      </c>
    </row>
    <row r="26" spans="1:4">
      <c r="A26" s="2" t="s">
        <v>273</v>
      </c>
      <c r="B26" s="2">
        <v>500</v>
      </c>
      <c r="C26" s="2">
        <v>500</v>
      </c>
      <c r="D26" s="2">
        <v>500</v>
      </c>
    </row>
    <row r="27" spans="1:4">
      <c r="A27" s="2" t="s">
        <v>38</v>
      </c>
      <c r="B27" s="2">
        <v>800</v>
      </c>
      <c r="C27" s="2">
        <v>800</v>
      </c>
      <c r="D27" s="2">
        <v>400</v>
      </c>
    </row>
    <row r="28" spans="1:4">
      <c r="A28" s="2" t="s">
        <v>275</v>
      </c>
      <c r="B28" s="2">
        <v>300</v>
      </c>
      <c r="C28" s="2">
        <v>500</v>
      </c>
      <c r="D28" s="2">
        <v>500</v>
      </c>
    </row>
    <row r="29" spans="1:4" s="58" customFormat="1">
      <c r="A29" s="55" t="s">
        <v>272</v>
      </c>
      <c r="B29" s="55"/>
      <c r="C29" s="55"/>
      <c r="D29" s="55">
        <v>2250</v>
      </c>
    </row>
    <row r="30" spans="1:4">
      <c r="A30" s="5" t="s">
        <v>40</v>
      </c>
      <c r="B30" s="5">
        <f>SUM(B25:B29)</f>
        <v>1900</v>
      </c>
      <c r="C30" s="5">
        <f t="shared" ref="C30:D30" si="5">SUM(C25:C29)</f>
        <v>2100</v>
      </c>
      <c r="D30" s="5">
        <f t="shared" si="5"/>
        <v>3750</v>
      </c>
    </row>
    <row r="31" spans="1:4">
      <c r="A31" s="2" t="s">
        <v>59</v>
      </c>
      <c r="B31" s="2">
        <v>200</v>
      </c>
      <c r="C31" s="2">
        <f>B33</f>
        <v>1300</v>
      </c>
      <c r="D31" s="2">
        <f>C33</f>
        <v>1200</v>
      </c>
    </row>
    <row r="32" spans="1:4">
      <c r="A32" s="2" t="s">
        <v>251</v>
      </c>
      <c r="B32" s="2">
        <f>B23-B30</f>
        <v>1100</v>
      </c>
      <c r="C32" s="2">
        <f t="shared" ref="C32:D32" si="6">C23-C30</f>
        <v>-100</v>
      </c>
      <c r="D32" s="2">
        <f t="shared" si="6"/>
        <v>-2950</v>
      </c>
    </row>
    <row r="33" spans="1:5">
      <c r="A33" s="17" t="s">
        <v>60</v>
      </c>
      <c r="B33" s="17">
        <f>B31+B32</f>
        <v>1300</v>
      </c>
      <c r="C33" s="17">
        <f t="shared" ref="C33:D33" si="7">C31+C32</f>
        <v>1200</v>
      </c>
      <c r="D33" s="17">
        <f t="shared" si="7"/>
        <v>-1750</v>
      </c>
    </row>
    <row r="35" spans="1:5" ht="18">
      <c r="A35" s="142" t="s">
        <v>281</v>
      </c>
      <c r="B35" s="143"/>
      <c r="C35" s="143"/>
      <c r="D35" s="144"/>
    </row>
    <row r="36" spans="1:5">
      <c r="A36" s="2"/>
      <c r="B36" s="10" t="s">
        <v>43</v>
      </c>
      <c r="C36" s="10" t="s">
        <v>7</v>
      </c>
      <c r="D36" s="10" t="s">
        <v>55</v>
      </c>
    </row>
    <row r="37" spans="1:5">
      <c r="A37" s="5" t="s">
        <v>254</v>
      </c>
      <c r="B37" s="2"/>
      <c r="C37" s="2"/>
      <c r="D37" s="2"/>
    </row>
    <row r="38" spans="1:5">
      <c r="A38" s="2" t="s">
        <v>56</v>
      </c>
      <c r="B38" s="2">
        <v>3000</v>
      </c>
      <c r="C38" s="2">
        <v>2000</v>
      </c>
      <c r="D38" s="2">
        <v>800</v>
      </c>
    </row>
    <row r="39" spans="1:5" s="97" customFormat="1">
      <c r="A39" s="96" t="s">
        <v>197</v>
      </c>
      <c r="B39" s="96"/>
      <c r="C39" s="96"/>
      <c r="D39" s="96">
        <v>1000</v>
      </c>
      <c r="E39" s="97" t="s">
        <v>61</v>
      </c>
    </row>
    <row r="40" spans="1:5">
      <c r="A40" s="5" t="s">
        <v>58</v>
      </c>
      <c r="B40" s="5">
        <f>SUM(B38:B39)</f>
        <v>3000</v>
      </c>
      <c r="C40" s="5">
        <f t="shared" ref="C40:D40" si="8">SUM(C38:C39)</f>
        <v>2000</v>
      </c>
      <c r="D40" s="5">
        <f t="shared" si="8"/>
        <v>1800</v>
      </c>
    </row>
    <row r="41" spans="1:5">
      <c r="A41" s="5" t="s">
        <v>271</v>
      </c>
      <c r="B41" s="2"/>
      <c r="C41" s="2"/>
      <c r="D41" s="2"/>
    </row>
    <row r="42" spans="1:5">
      <c r="A42" s="2" t="s">
        <v>57</v>
      </c>
      <c r="B42" s="2">
        <v>300</v>
      </c>
      <c r="C42" s="2">
        <v>300</v>
      </c>
      <c r="D42" s="2">
        <v>100</v>
      </c>
    </row>
    <row r="43" spans="1:5">
      <c r="A43" s="2" t="s">
        <v>273</v>
      </c>
      <c r="B43" s="2">
        <v>500</v>
      </c>
      <c r="C43" s="2">
        <v>500</v>
      </c>
      <c r="D43" s="2">
        <v>500</v>
      </c>
    </row>
    <row r="44" spans="1:5">
      <c r="A44" s="2" t="s">
        <v>38</v>
      </c>
      <c r="B44" s="2">
        <v>800</v>
      </c>
      <c r="C44" s="2">
        <v>800</v>
      </c>
      <c r="D44" s="2">
        <v>400</v>
      </c>
    </row>
    <row r="45" spans="1:5" s="97" customFormat="1">
      <c r="A45" s="96" t="s">
        <v>275</v>
      </c>
      <c r="B45" s="96">
        <v>300</v>
      </c>
      <c r="C45" s="96">
        <v>250</v>
      </c>
      <c r="D45" s="96"/>
      <c r="E45" s="97" t="s">
        <v>276</v>
      </c>
    </row>
    <row r="46" spans="1:5">
      <c r="A46" s="2" t="s">
        <v>272</v>
      </c>
      <c r="B46" s="2"/>
      <c r="C46" s="2"/>
      <c r="D46" s="2">
        <v>2250</v>
      </c>
    </row>
    <row r="47" spans="1:5">
      <c r="A47" s="5" t="s">
        <v>40</v>
      </c>
      <c r="B47" s="5">
        <f>SUM(B42:B46)</f>
        <v>1900</v>
      </c>
      <c r="C47" s="5">
        <f t="shared" ref="C47:D47" si="9">SUM(C42:C46)</f>
        <v>1850</v>
      </c>
      <c r="D47" s="5">
        <f t="shared" si="9"/>
        <v>3250</v>
      </c>
    </row>
    <row r="48" spans="1:5">
      <c r="A48" s="2" t="s">
        <v>59</v>
      </c>
      <c r="B48" s="2">
        <v>200</v>
      </c>
      <c r="C48" s="2">
        <f>B50</f>
        <v>1300</v>
      </c>
      <c r="D48" s="2">
        <f>C50</f>
        <v>1450</v>
      </c>
    </row>
    <row r="49" spans="1:4">
      <c r="A49" s="2" t="s">
        <v>251</v>
      </c>
      <c r="B49" s="2">
        <f>B40-B47</f>
        <v>1100</v>
      </c>
      <c r="C49" s="2">
        <f t="shared" ref="C49:D49" si="10">C40-C47</f>
        <v>150</v>
      </c>
      <c r="D49" s="2">
        <f t="shared" si="10"/>
        <v>-1450</v>
      </c>
    </row>
    <row r="50" spans="1:4">
      <c r="A50" s="17" t="s">
        <v>60</v>
      </c>
      <c r="B50" s="17">
        <f>B48+B49</f>
        <v>1300</v>
      </c>
      <c r="C50" s="17">
        <f t="shared" ref="C50:D50" si="11">C48+C49</f>
        <v>1450</v>
      </c>
      <c r="D50" s="17">
        <f t="shared" si="11"/>
        <v>0</v>
      </c>
    </row>
    <row r="51" spans="1:4">
      <c r="A51" s="98" t="s">
        <v>277</v>
      </c>
    </row>
  </sheetData>
  <mergeCells count="3">
    <mergeCell ref="A1:D1"/>
    <mergeCell ref="A18:D18"/>
    <mergeCell ref="A35:D3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27984-E7BE-4F41-A3BF-CDC1E020CE01}">
  <dimension ref="A1:G68"/>
  <sheetViews>
    <sheetView topLeftCell="A50" zoomScaleNormal="100" workbookViewId="0">
      <selection activeCell="B21" sqref="B21"/>
    </sheetView>
  </sheetViews>
  <sheetFormatPr defaultRowHeight="14.4"/>
  <cols>
    <col min="1" max="1" width="21.21875" customWidth="1"/>
  </cols>
  <sheetData>
    <row r="1" spans="1:6" ht="17.399999999999999">
      <c r="A1" s="145" t="s">
        <v>278</v>
      </c>
      <c r="B1" s="146"/>
      <c r="C1" s="146"/>
      <c r="D1" s="146"/>
      <c r="E1" s="146"/>
      <c r="F1" s="147"/>
    </row>
    <row r="2" spans="1:6">
      <c r="A2" s="2"/>
      <c r="B2" s="14" t="s">
        <v>3</v>
      </c>
      <c r="C2" s="14" t="s">
        <v>4</v>
      </c>
      <c r="D2" s="14" t="s">
        <v>5</v>
      </c>
      <c r="E2" s="2"/>
      <c r="F2" s="2"/>
    </row>
    <row r="3" spans="1:6">
      <c r="A3" s="5" t="s">
        <v>62</v>
      </c>
      <c r="B3" s="2"/>
      <c r="C3" s="2"/>
      <c r="D3" s="2"/>
      <c r="E3" s="2"/>
      <c r="F3" s="2"/>
    </row>
    <row r="4" spans="1:6">
      <c r="A4" s="2" t="s">
        <v>63</v>
      </c>
      <c r="B4" s="2">
        <v>8000</v>
      </c>
      <c r="C4" s="2">
        <v>10000</v>
      </c>
      <c r="D4" s="2">
        <v>6000</v>
      </c>
      <c r="E4" s="2"/>
      <c r="F4" s="2"/>
    </row>
    <row r="5" spans="1:6">
      <c r="A5" s="2" t="s">
        <v>64</v>
      </c>
      <c r="B5" s="2">
        <v>2000</v>
      </c>
      <c r="C5" s="2">
        <v>2000</v>
      </c>
      <c r="D5" s="2">
        <v>2500</v>
      </c>
      <c r="E5" s="2"/>
      <c r="F5" s="2"/>
    </row>
    <row r="6" spans="1:6">
      <c r="A6" s="2"/>
      <c r="B6" s="2"/>
      <c r="C6" s="2"/>
      <c r="D6" s="2"/>
      <c r="E6" s="2"/>
      <c r="F6" s="2"/>
    </row>
    <row r="7" spans="1:6">
      <c r="A7" s="5" t="s">
        <v>37</v>
      </c>
      <c r="B7" s="5">
        <f>SUM(B4:B6)</f>
        <v>10000</v>
      </c>
      <c r="C7" s="5">
        <f t="shared" ref="C7:D7" si="0">SUM(C4:C6)</f>
        <v>12000</v>
      </c>
      <c r="D7" s="5">
        <f t="shared" si="0"/>
        <v>8500</v>
      </c>
      <c r="E7" s="5"/>
      <c r="F7" s="2"/>
    </row>
    <row r="8" spans="1:6">
      <c r="A8" s="5" t="s">
        <v>1</v>
      </c>
      <c r="B8" s="5"/>
      <c r="C8" s="5"/>
      <c r="D8" s="5"/>
      <c r="E8" s="5"/>
      <c r="F8" s="2"/>
    </row>
    <row r="9" spans="1:6">
      <c r="A9" s="2" t="s">
        <v>65</v>
      </c>
      <c r="B9" s="2">
        <v>1500</v>
      </c>
      <c r="C9" s="2">
        <v>1500</v>
      </c>
      <c r="D9" s="2">
        <v>1500</v>
      </c>
      <c r="E9" s="2"/>
      <c r="F9" s="2"/>
    </row>
    <row r="10" spans="1:6">
      <c r="A10" s="2" t="s">
        <v>66</v>
      </c>
      <c r="B10" s="2">
        <v>1700</v>
      </c>
      <c r="C10" s="2">
        <v>1700</v>
      </c>
      <c r="D10" s="2">
        <v>1700</v>
      </c>
      <c r="E10" s="2"/>
      <c r="F10" s="2"/>
    </row>
    <row r="11" spans="1:6">
      <c r="A11" s="2" t="s">
        <v>67</v>
      </c>
      <c r="B11" s="2">
        <v>800</v>
      </c>
      <c r="C11" s="2">
        <v>800</v>
      </c>
      <c r="D11" s="2">
        <v>800</v>
      </c>
      <c r="E11" s="2"/>
      <c r="F11" s="2"/>
    </row>
    <row r="12" spans="1:6">
      <c r="A12" s="2" t="s">
        <v>71</v>
      </c>
      <c r="B12" s="2">
        <v>8000</v>
      </c>
      <c r="C12" s="2"/>
      <c r="D12" s="2"/>
      <c r="E12" s="2"/>
      <c r="F12" s="2"/>
    </row>
    <row r="13" spans="1:6">
      <c r="A13" s="2" t="s">
        <v>68</v>
      </c>
      <c r="B13" s="2">
        <v>8000</v>
      </c>
      <c r="C13" s="2">
        <v>8000</v>
      </c>
      <c r="D13" s="2">
        <v>8500</v>
      </c>
      <c r="E13" s="2"/>
      <c r="F13" s="2"/>
    </row>
    <row r="14" spans="1:6">
      <c r="A14" s="2" t="s">
        <v>69</v>
      </c>
      <c r="B14" s="2"/>
      <c r="C14" s="2"/>
      <c r="D14" s="2">
        <v>15000</v>
      </c>
      <c r="E14" s="2"/>
      <c r="F14" s="2"/>
    </row>
    <row r="15" spans="1:6">
      <c r="A15" s="2" t="s">
        <v>70</v>
      </c>
      <c r="B15" s="2">
        <v>500</v>
      </c>
      <c r="C15" s="2">
        <v>500</v>
      </c>
      <c r="D15" s="2">
        <v>500</v>
      </c>
      <c r="E15" s="2"/>
      <c r="F15" s="2"/>
    </row>
    <row r="16" spans="1:6">
      <c r="A16" s="2" t="s">
        <v>38</v>
      </c>
      <c r="B16" s="2">
        <v>2500</v>
      </c>
      <c r="C16" s="2">
        <v>2500</v>
      </c>
      <c r="D16" s="2">
        <v>2500</v>
      </c>
      <c r="E16" s="2"/>
      <c r="F16" s="2"/>
    </row>
    <row r="17" spans="1:6">
      <c r="A17" s="2"/>
      <c r="B17" s="2"/>
      <c r="C17" s="2"/>
      <c r="D17" s="2"/>
      <c r="E17" s="2"/>
      <c r="F17" s="2"/>
    </row>
    <row r="18" spans="1:6" s="11" customFormat="1">
      <c r="A18" s="5" t="s">
        <v>72</v>
      </c>
      <c r="B18" s="5">
        <f>SUM(B9:B17)</f>
        <v>23000</v>
      </c>
      <c r="C18" s="5">
        <f t="shared" ref="C18:D18" si="1">SUM(C9:C17)</f>
        <v>15000</v>
      </c>
      <c r="D18" s="5">
        <f t="shared" si="1"/>
        <v>30500</v>
      </c>
      <c r="E18" s="5"/>
      <c r="F18" s="5"/>
    </row>
    <row r="19" spans="1:6">
      <c r="A19" s="2" t="s">
        <v>73</v>
      </c>
      <c r="B19" s="2">
        <v>600</v>
      </c>
      <c r="C19" s="2">
        <f>B21</f>
        <v>-12400</v>
      </c>
      <c r="D19" s="2">
        <f>C21</f>
        <v>-15400</v>
      </c>
      <c r="E19" s="2"/>
      <c r="F19" s="2"/>
    </row>
    <row r="20" spans="1:6">
      <c r="A20" s="2" t="s">
        <v>262</v>
      </c>
      <c r="B20" s="2">
        <f>B7-B18</f>
        <v>-13000</v>
      </c>
      <c r="C20" s="2">
        <f t="shared" ref="C20:D20" si="2">C7-C18</f>
        <v>-3000</v>
      </c>
      <c r="D20" s="2">
        <f t="shared" si="2"/>
        <v>-22000</v>
      </c>
      <c r="E20" s="2"/>
      <c r="F20" s="2"/>
    </row>
    <row r="21" spans="1:6">
      <c r="A21" s="18" t="s">
        <v>74</v>
      </c>
      <c r="B21">
        <f>B19+B20</f>
        <v>-12400</v>
      </c>
      <c r="C21">
        <f t="shared" ref="C21:E21" si="3">C19+C20</f>
        <v>-15400</v>
      </c>
      <c r="D21">
        <f t="shared" si="3"/>
        <v>-37400</v>
      </c>
      <c r="E21">
        <f t="shared" si="3"/>
        <v>0</v>
      </c>
    </row>
    <row r="23" spans="1:6" ht="17.399999999999999">
      <c r="A23" s="148" t="s">
        <v>287</v>
      </c>
      <c r="B23" s="149"/>
      <c r="C23" s="149"/>
      <c r="D23" s="149"/>
      <c r="E23" s="149"/>
      <c r="F23" s="149"/>
    </row>
    <row r="24" spans="1:6">
      <c r="A24" s="2"/>
      <c r="B24" s="14" t="s">
        <v>3</v>
      </c>
      <c r="C24" s="14" t="s">
        <v>4</v>
      </c>
      <c r="D24" s="14" t="s">
        <v>5</v>
      </c>
    </row>
    <row r="25" spans="1:6">
      <c r="A25" s="5" t="s">
        <v>62</v>
      </c>
      <c r="B25" s="2"/>
      <c r="C25" s="2"/>
      <c r="D25" s="2"/>
    </row>
    <row r="26" spans="1:6">
      <c r="A26" s="2" t="s">
        <v>63</v>
      </c>
      <c r="B26" s="2">
        <v>8000</v>
      </c>
      <c r="C26" s="2">
        <v>10000</v>
      </c>
      <c r="D26" s="2">
        <v>6000</v>
      </c>
    </row>
    <row r="27" spans="1:6">
      <c r="A27" s="2" t="s">
        <v>64</v>
      </c>
      <c r="B27" s="2">
        <v>2000</v>
      </c>
      <c r="C27" s="2">
        <v>2000</v>
      </c>
      <c r="D27" s="2">
        <v>2500</v>
      </c>
    </row>
    <row r="28" spans="1:6">
      <c r="A28" s="2"/>
      <c r="B28" s="2"/>
      <c r="C28" s="2"/>
      <c r="D28" s="2"/>
    </row>
    <row r="29" spans="1:6">
      <c r="A29" s="5" t="s">
        <v>37</v>
      </c>
      <c r="B29" s="5">
        <f>SUM(B26:B28)</f>
        <v>10000</v>
      </c>
      <c r="C29" s="5">
        <f t="shared" ref="C29" si="4">SUM(C26:C28)</f>
        <v>12000</v>
      </c>
      <c r="D29" s="5">
        <f t="shared" ref="D29" si="5">SUM(D26:D28)</f>
        <v>8500</v>
      </c>
    </row>
    <row r="30" spans="1:6">
      <c r="A30" s="5" t="s">
        <v>1</v>
      </c>
      <c r="B30" s="5"/>
      <c r="C30" s="5"/>
      <c r="D30" s="5"/>
    </row>
    <row r="31" spans="1:6">
      <c r="A31" s="2" t="s">
        <v>65</v>
      </c>
      <c r="B31" s="2">
        <v>1500</v>
      </c>
      <c r="C31" s="2">
        <v>1500</v>
      </c>
      <c r="D31" s="2">
        <v>1500</v>
      </c>
    </row>
    <row r="32" spans="1:6">
      <c r="A32" s="2" t="s">
        <v>66</v>
      </c>
      <c r="B32" s="2">
        <v>1700</v>
      </c>
      <c r="C32" s="2">
        <v>1700</v>
      </c>
      <c r="D32" s="2">
        <v>1700</v>
      </c>
    </row>
    <row r="33" spans="1:4">
      <c r="A33" s="2" t="s">
        <v>67</v>
      </c>
      <c r="B33" s="2">
        <v>800</v>
      </c>
      <c r="C33" s="2">
        <v>800</v>
      </c>
      <c r="D33" s="2">
        <v>800</v>
      </c>
    </row>
    <row r="34" spans="1:4">
      <c r="A34" s="2" t="s">
        <v>71</v>
      </c>
      <c r="B34" s="2">
        <v>8000</v>
      </c>
      <c r="C34" s="2"/>
      <c r="D34" s="2"/>
    </row>
    <row r="35" spans="1:4">
      <c r="A35" s="2" t="s">
        <v>68</v>
      </c>
      <c r="B35" s="2">
        <v>8000</v>
      </c>
      <c r="C35" s="2">
        <v>8000</v>
      </c>
      <c r="D35" s="2">
        <v>8500</v>
      </c>
    </row>
    <row r="36" spans="1:4">
      <c r="A36" s="2" t="s">
        <v>69</v>
      </c>
      <c r="B36" s="2"/>
      <c r="C36" s="2"/>
      <c r="D36" s="2">
        <v>15000</v>
      </c>
    </row>
    <row r="37" spans="1:4">
      <c r="A37" s="2" t="s">
        <v>70</v>
      </c>
      <c r="B37" s="2">
        <v>500</v>
      </c>
      <c r="C37" s="2">
        <v>500</v>
      </c>
      <c r="D37" s="2">
        <v>500</v>
      </c>
    </row>
    <row r="38" spans="1:4">
      <c r="A38" s="2" t="s">
        <v>38</v>
      </c>
      <c r="B38" s="2">
        <v>2500</v>
      </c>
      <c r="C38" s="2">
        <v>2500</v>
      </c>
      <c r="D38" s="2">
        <v>2500</v>
      </c>
    </row>
    <row r="39" spans="1:4" s="8" customFormat="1">
      <c r="A39" s="7" t="s">
        <v>75</v>
      </c>
      <c r="B39" s="7"/>
      <c r="C39" s="7"/>
      <c r="D39" s="7">
        <v>10000</v>
      </c>
    </row>
    <row r="40" spans="1:4" s="8" customFormat="1">
      <c r="A40" s="7" t="s">
        <v>76</v>
      </c>
      <c r="B40" s="7"/>
      <c r="C40" s="7"/>
      <c r="D40" s="7">
        <v>2000</v>
      </c>
    </row>
    <row r="41" spans="1:4">
      <c r="A41" s="5" t="s">
        <v>72</v>
      </c>
      <c r="B41" s="5">
        <f>SUM(B31:B39)</f>
        <v>23000</v>
      </c>
      <c r="C41" s="5">
        <f t="shared" ref="C41" si="6">SUM(C31:C39)</f>
        <v>15000</v>
      </c>
      <c r="D41" s="5">
        <f>SUM(D31:D40)</f>
        <v>42500</v>
      </c>
    </row>
    <row r="42" spans="1:4">
      <c r="A42" s="2" t="s">
        <v>73</v>
      </c>
      <c r="B42" s="2">
        <v>600</v>
      </c>
      <c r="C42" s="2">
        <f>B44</f>
        <v>-12400</v>
      </c>
      <c r="D42" s="2">
        <f>C44</f>
        <v>-15400</v>
      </c>
    </row>
    <row r="43" spans="1:4">
      <c r="A43" s="2" t="s">
        <v>251</v>
      </c>
      <c r="B43" s="2">
        <f>B29-B41</f>
        <v>-13000</v>
      </c>
      <c r="C43" s="2">
        <f t="shared" ref="C43:D43" si="7">C29-C41</f>
        <v>-3000</v>
      </c>
      <c r="D43" s="2">
        <f t="shared" si="7"/>
        <v>-34000</v>
      </c>
    </row>
    <row r="44" spans="1:4">
      <c r="A44" s="18" t="s">
        <v>74</v>
      </c>
      <c r="B44">
        <f>B42+B43</f>
        <v>-12400</v>
      </c>
      <c r="C44">
        <f t="shared" ref="C44" si="8">C42+C43</f>
        <v>-15400</v>
      </c>
      <c r="D44">
        <f t="shared" ref="D44" si="9">D42+D43</f>
        <v>-49400</v>
      </c>
    </row>
    <row r="47" spans="1:4" ht="15.6">
      <c r="A47" s="104" t="s">
        <v>288</v>
      </c>
      <c r="B47" s="2"/>
      <c r="C47" s="2"/>
      <c r="D47" s="2"/>
    </row>
    <row r="48" spans="1:4">
      <c r="A48" s="2"/>
      <c r="B48" s="14" t="s">
        <v>3</v>
      </c>
      <c r="C48" s="14" t="s">
        <v>4</v>
      </c>
      <c r="D48" s="14" t="s">
        <v>5</v>
      </c>
    </row>
    <row r="49" spans="1:5">
      <c r="A49" s="5" t="s">
        <v>62</v>
      </c>
      <c r="B49" s="2"/>
      <c r="C49" s="2"/>
      <c r="D49" s="2"/>
    </row>
    <row r="50" spans="1:5" s="58" customFormat="1">
      <c r="A50" s="55" t="s">
        <v>63</v>
      </c>
      <c r="B50" s="55">
        <v>8000</v>
      </c>
      <c r="C50" s="55">
        <v>10000</v>
      </c>
      <c r="D50" s="55">
        <f>6000*1.25</f>
        <v>7500</v>
      </c>
      <c r="E50" s="58" t="s">
        <v>256</v>
      </c>
    </row>
    <row r="51" spans="1:5" s="58" customFormat="1">
      <c r="A51" s="55" t="s">
        <v>64</v>
      </c>
      <c r="B51" s="55">
        <v>2000</v>
      </c>
      <c r="C51" s="55">
        <v>2000</v>
      </c>
      <c r="D51" s="55">
        <f>2500*1.25</f>
        <v>3125</v>
      </c>
      <c r="E51" s="58" t="s">
        <v>257</v>
      </c>
    </row>
    <row r="52" spans="1:5" s="58" customFormat="1">
      <c r="A52" s="55" t="s">
        <v>197</v>
      </c>
      <c r="C52" s="55"/>
      <c r="D52" s="55">
        <v>25000</v>
      </c>
      <c r="E52" s="58" t="s">
        <v>258</v>
      </c>
    </row>
    <row r="53" spans="1:5">
      <c r="A53" s="5" t="s">
        <v>37</v>
      </c>
      <c r="B53" s="5">
        <f>SUM(B50:B52)</f>
        <v>10000</v>
      </c>
      <c r="C53" s="5">
        <f t="shared" ref="C53" si="10">SUM(C50:C52)</f>
        <v>12000</v>
      </c>
      <c r="D53" s="5">
        <f>SUM(D50:D52)</f>
        <v>35625</v>
      </c>
    </row>
    <row r="54" spans="1:5">
      <c r="A54" s="5" t="s">
        <v>1</v>
      </c>
      <c r="B54" s="5"/>
      <c r="C54" s="5"/>
      <c r="D54" s="5"/>
    </row>
    <row r="55" spans="1:5">
      <c r="A55" s="2" t="s">
        <v>65</v>
      </c>
      <c r="B55" s="2">
        <v>1500</v>
      </c>
      <c r="C55" s="2">
        <v>1500</v>
      </c>
      <c r="D55" s="2">
        <v>1500</v>
      </c>
    </row>
    <row r="56" spans="1:5">
      <c r="A56" s="2" t="s">
        <v>66</v>
      </c>
      <c r="B56" s="2">
        <v>1700</v>
      </c>
      <c r="C56" s="2">
        <v>1700</v>
      </c>
      <c r="D56" s="2">
        <v>1700</v>
      </c>
    </row>
    <row r="57" spans="1:5">
      <c r="A57" s="2" t="s">
        <v>67</v>
      </c>
      <c r="B57" s="2">
        <v>800</v>
      </c>
      <c r="C57" s="2">
        <v>800</v>
      </c>
      <c r="D57" s="2">
        <v>800</v>
      </c>
    </row>
    <row r="58" spans="1:5" s="43" customFormat="1">
      <c r="A58" s="9" t="s">
        <v>71</v>
      </c>
      <c r="B58" s="9">
        <v>8000</v>
      </c>
      <c r="C58" s="9"/>
      <c r="D58" s="9"/>
    </row>
    <row r="59" spans="1:5">
      <c r="A59" s="2" t="s">
        <v>68</v>
      </c>
      <c r="B59" s="2">
        <v>8000</v>
      </c>
      <c r="C59" s="2">
        <v>8000</v>
      </c>
      <c r="D59" s="2">
        <v>8500</v>
      </c>
    </row>
    <row r="60" spans="1:5" s="58" customFormat="1">
      <c r="A60" s="55" t="s">
        <v>259</v>
      </c>
      <c r="B60" s="55"/>
      <c r="C60" s="55"/>
      <c r="D60" s="55"/>
      <c r="E60" s="58" t="s">
        <v>77</v>
      </c>
    </row>
    <row r="61" spans="1:5">
      <c r="A61" s="2" t="s">
        <v>70</v>
      </c>
      <c r="B61" s="2">
        <v>500</v>
      </c>
      <c r="C61" s="2">
        <v>500</v>
      </c>
      <c r="D61" s="2">
        <v>500</v>
      </c>
    </row>
    <row r="62" spans="1:5">
      <c r="A62" s="2" t="s">
        <v>38</v>
      </c>
      <c r="B62" s="2">
        <v>2500</v>
      </c>
      <c r="C62" s="2">
        <v>2500</v>
      </c>
      <c r="D62" s="2">
        <v>2500</v>
      </c>
    </row>
    <row r="63" spans="1:5">
      <c r="A63" s="7" t="s">
        <v>75</v>
      </c>
      <c r="B63" s="7"/>
      <c r="C63" s="7"/>
      <c r="D63" s="7">
        <v>10000</v>
      </c>
    </row>
    <row r="64" spans="1:5">
      <c r="A64" s="7" t="s">
        <v>76</v>
      </c>
      <c r="B64" s="7"/>
      <c r="C64" s="7"/>
      <c r="D64" s="7">
        <v>2000</v>
      </c>
    </row>
    <row r="65" spans="1:7">
      <c r="A65" s="5" t="s">
        <v>72</v>
      </c>
      <c r="B65" s="5">
        <f>SUM(B55:B63)</f>
        <v>23000</v>
      </c>
      <c r="C65" s="5">
        <f t="shared" ref="C65" si="11">SUM(C55:C63)</f>
        <v>15000</v>
      </c>
      <c r="D65" s="5">
        <f>SUM(D55:D64)</f>
        <v>27500</v>
      </c>
    </row>
    <row r="66" spans="1:7">
      <c r="A66" s="2" t="s">
        <v>73</v>
      </c>
      <c r="B66" s="2">
        <v>600</v>
      </c>
      <c r="C66" s="2">
        <f>B68</f>
        <v>-12400</v>
      </c>
      <c r="D66" s="2">
        <f>C68</f>
        <v>-15400</v>
      </c>
    </row>
    <row r="67" spans="1:7">
      <c r="A67" s="2" t="s">
        <v>26</v>
      </c>
      <c r="B67" s="2">
        <f>B53-B65</f>
        <v>-13000</v>
      </c>
      <c r="C67" s="2">
        <f t="shared" ref="C67:D67" si="12">C53-C65</f>
        <v>-3000</v>
      </c>
      <c r="D67" s="2">
        <f t="shared" si="12"/>
        <v>8125</v>
      </c>
    </row>
    <row r="68" spans="1:7">
      <c r="A68" s="18" t="s">
        <v>74</v>
      </c>
      <c r="B68">
        <f>B66+B67</f>
        <v>-12400</v>
      </c>
      <c r="C68">
        <f t="shared" ref="C68" si="13">C66+C67</f>
        <v>-15400</v>
      </c>
      <c r="D68">
        <f t="shared" ref="D68" si="14">D66+D67</f>
        <v>-7275</v>
      </c>
      <c r="E68" s="58" t="s">
        <v>260</v>
      </c>
      <c r="F68" s="58"/>
      <c r="G68" s="58"/>
    </row>
  </sheetData>
  <mergeCells count="2">
    <mergeCell ref="A1:F1"/>
    <mergeCell ref="A23:F2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E9A28-AC34-4E34-864F-71078BD9304D}">
  <dimension ref="A1:B20"/>
  <sheetViews>
    <sheetView zoomScaleNormal="100" workbookViewId="0">
      <selection activeCell="A22" sqref="A22"/>
    </sheetView>
  </sheetViews>
  <sheetFormatPr defaultRowHeight="14.4"/>
  <cols>
    <col min="1" max="1" width="23.109375" customWidth="1"/>
    <col min="2" max="2" width="16" customWidth="1"/>
  </cols>
  <sheetData>
    <row r="1" spans="1:2" ht="18">
      <c r="A1" s="19" t="s">
        <v>80</v>
      </c>
      <c r="B1" s="2"/>
    </row>
    <row r="2" spans="1:2">
      <c r="A2" s="3" t="s">
        <v>2</v>
      </c>
      <c r="B2" s="2"/>
    </row>
    <row r="3" spans="1:2">
      <c r="A3" s="2" t="s">
        <v>78</v>
      </c>
      <c r="B3" s="2">
        <v>240000</v>
      </c>
    </row>
    <row r="4" spans="1:2">
      <c r="A4" s="2" t="s">
        <v>79</v>
      </c>
      <c r="B4" s="2">
        <v>85000</v>
      </c>
    </row>
    <row r="5" spans="1:2">
      <c r="A5" s="2" t="s">
        <v>87</v>
      </c>
      <c r="B5" s="2">
        <v>42</v>
      </c>
    </row>
    <row r="6" spans="1:2">
      <c r="A6" s="2"/>
      <c r="B6" s="2"/>
    </row>
    <row r="7" spans="1:2">
      <c r="A7" s="5" t="s">
        <v>37</v>
      </c>
      <c r="B7" s="5">
        <f>SUM(B3:B6)</f>
        <v>325042</v>
      </c>
    </row>
    <row r="8" spans="1:2">
      <c r="A8" s="3" t="s">
        <v>47</v>
      </c>
      <c r="B8" s="2"/>
    </row>
    <row r="9" spans="1:2">
      <c r="A9" s="2" t="s">
        <v>38</v>
      </c>
      <c r="B9" s="2">
        <v>35000</v>
      </c>
    </row>
    <row r="10" spans="1:2">
      <c r="A10" s="2" t="s">
        <v>81</v>
      </c>
      <c r="B10" s="2">
        <v>52000</v>
      </c>
    </row>
    <row r="11" spans="1:2">
      <c r="A11" s="2" t="s">
        <v>82</v>
      </c>
      <c r="B11" s="2">
        <v>8597</v>
      </c>
    </row>
    <row r="12" spans="1:2">
      <c r="A12" s="2" t="s">
        <v>83</v>
      </c>
      <c r="B12" s="2">
        <v>1250</v>
      </c>
    </row>
    <row r="13" spans="1:2">
      <c r="A13" s="2" t="s">
        <v>84</v>
      </c>
      <c r="B13" s="2">
        <v>175000</v>
      </c>
    </row>
    <row r="14" spans="1:2">
      <c r="A14" s="2" t="s">
        <v>86</v>
      </c>
      <c r="B14" s="2">
        <v>1200</v>
      </c>
    </row>
    <row r="15" spans="1:2">
      <c r="A15" s="2" t="s">
        <v>88</v>
      </c>
      <c r="B15" s="2">
        <v>50000</v>
      </c>
    </row>
    <row r="16" spans="1:2">
      <c r="A16" s="5" t="s">
        <v>40</v>
      </c>
      <c r="B16" s="5">
        <f>SUM(B9:B15)</f>
        <v>323047</v>
      </c>
    </row>
    <row r="17" spans="1:2">
      <c r="A17" s="2"/>
      <c r="B17" s="2"/>
    </row>
    <row r="18" spans="1:2">
      <c r="A18" s="2" t="s">
        <v>85</v>
      </c>
      <c r="B18" s="2">
        <v>6800</v>
      </c>
    </row>
    <row r="19" spans="1:2">
      <c r="A19" s="2" t="s">
        <v>251</v>
      </c>
      <c r="B19" s="2">
        <f>B7-B16</f>
        <v>1995</v>
      </c>
    </row>
    <row r="20" spans="1:2">
      <c r="A20" s="20" t="s">
        <v>60</v>
      </c>
      <c r="B20" s="11">
        <f>B18+B19</f>
        <v>8795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7EF4D-5C42-47A4-A61B-3F76C8336B40}">
  <dimension ref="A1:B23"/>
  <sheetViews>
    <sheetView zoomScaleNormal="100" workbookViewId="0">
      <selection activeCell="A22" sqref="A22"/>
    </sheetView>
  </sheetViews>
  <sheetFormatPr defaultRowHeight="14.4"/>
  <cols>
    <col min="1" max="1" width="17.77734375" customWidth="1"/>
  </cols>
  <sheetData>
    <row r="1" spans="1:2" ht="18">
      <c r="A1" s="19" t="s">
        <v>89</v>
      </c>
      <c r="B1" s="2"/>
    </row>
    <row r="2" spans="1:2">
      <c r="A2" s="3" t="s">
        <v>2</v>
      </c>
      <c r="B2" s="2"/>
    </row>
    <row r="3" spans="1:2">
      <c r="A3" s="2" t="s">
        <v>90</v>
      </c>
      <c r="B3" s="2">
        <v>198000</v>
      </c>
    </row>
    <row r="4" spans="1:2">
      <c r="A4" s="2" t="s">
        <v>91</v>
      </c>
      <c r="B4" s="2">
        <v>33000</v>
      </c>
    </row>
    <row r="5" spans="1:2">
      <c r="A5" s="2" t="s">
        <v>92</v>
      </c>
      <c r="B5" s="2">
        <v>45000</v>
      </c>
    </row>
    <row r="6" spans="1:2">
      <c r="A6" s="2" t="s">
        <v>93</v>
      </c>
      <c r="B6" s="2">
        <v>8505</v>
      </c>
    </row>
    <row r="7" spans="1:2">
      <c r="A7" s="7" t="s">
        <v>96</v>
      </c>
      <c r="B7" s="7">
        <v>4500</v>
      </c>
    </row>
    <row r="8" spans="1:2">
      <c r="A8" s="5" t="s">
        <v>37</v>
      </c>
      <c r="B8" s="5">
        <f>SUM(B3:B7)</f>
        <v>289005</v>
      </c>
    </row>
    <row r="9" spans="1:2">
      <c r="A9" s="3" t="s">
        <v>47</v>
      </c>
      <c r="B9" s="2"/>
    </row>
    <row r="10" spans="1:2">
      <c r="A10" s="2" t="s">
        <v>38</v>
      </c>
      <c r="B10" s="2">
        <v>55000</v>
      </c>
    </row>
    <row r="11" spans="1:2">
      <c r="A11" s="2" t="s">
        <v>81</v>
      </c>
      <c r="B11" s="2">
        <v>48600</v>
      </c>
    </row>
    <row r="12" spans="1:2">
      <c r="A12" s="2" t="s">
        <v>82</v>
      </c>
      <c r="B12" s="2">
        <v>15721</v>
      </c>
    </row>
    <row r="13" spans="1:2">
      <c r="A13" s="2" t="s">
        <v>83</v>
      </c>
      <c r="B13" s="2">
        <v>5780</v>
      </c>
    </row>
    <row r="14" spans="1:2">
      <c r="A14" s="2" t="s">
        <v>84</v>
      </c>
      <c r="B14" s="2">
        <v>35000</v>
      </c>
    </row>
    <row r="15" spans="1:2">
      <c r="A15" s="2" t="s">
        <v>94</v>
      </c>
      <c r="B15" s="2">
        <v>15359</v>
      </c>
    </row>
    <row r="16" spans="1:2">
      <c r="A16" s="2" t="s">
        <v>88</v>
      </c>
      <c r="B16" s="2">
        <v>62000</v>
      </c>
    </row>
    <row r="17" spans="1:2">
      <c r="A17" s="2" t="s">
        <v>98</v>
      </c>
      <c r="B17" s="2">
        <v>16000</v>
      </c>
    </row>
    <row r="18" spans="1:2">
      <c r="A18" s="7" t="s">
        <v>95</v>
      </c>
      <c r="B18" s="7">
        <v>12400</v>
      </c>
    </row>
    <row r="19" spans="1:2">
      <c r="A19" s="7" t="s">
        <v>97</v>
      </c>
      <c r="B19" s="7">
        <v>800</v>
      </c>
    </row>
    <row r="20" spans="1:2">
      <c r="A20" s="5" t="s">
        <v>40</v>
      </c>
      <c r="B20" s="5">
        <f>SUM(B10:B19)</f>
        <v>266660</v>
      </c>
    </row>
    <row r="21" spans="1:2">
      <c r="A21" s="2" t="s">
        <v>85</v>
      </c>
      <c r="B21" s="2">
        <v>8762</v>
      </c>
    </row>
    <row r="22" spans="1:2">
      <c r="A22" s="2" t="s">
        <v>251</v>
      </c>
      <c r="B22" s="2">
        <f>B8-B20</f>
        <v>22345</v>
      </c>
    </row>
    <row r="23" spans="1:2">
      <c r="A23" s="20" t="s">
        <v>60</v>
      </c>
      <c r="B23" s="11">
        <f>B21+B22</f>
        <v>31107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1E8AD-134E-4674-8CCC-AC35371FC348}">
  <dimension ref="A1:D21"/>
  <sheetViews>
    <sheetView zoomScaleNormal="100" workbookViewId="0">
      <selection activeCell="A20" sqref="A20"/>
    </sheetView>
  </sheetViews>
  <sheetFormatPr defaultRowHeight="14.4"/>
  <cols>
    <col min="1" max="1" width="27.21875" customWidth="1"/>
    <col min="2" max="2" width="9" bestFit="1" customWidth="1"/>
    <col min="3" max="3" width="9.33203125" bestFit="1" customWidth="1"/>
    <col min="4" max="4" width="9" bestFit="1" customWidth="1"/>
  </cols>
  <sheetData>
    <row r="1" spans="1:4">
      <c r="A1" s="2" t="s">
        <v>99</v>
      </c>
      <c r="B1" s="2"/>
      <c r="C1" s="2"/>
      <c r="D1" s="2"/>
    </row>
    <row r="2" spans="1:4">
      <c r="A2" s="2"/>
      <c r="B2" s="4" t="s">
        <v>3</v>
      </c>
      <c r="C2" s="4" t="s">
        <v>4</v>
      </c>
      <c r="D2" s="4" t="s">
        <v>100</v>
      </c>
    </row>
    <row r="3" spans="1:4">
      <c r="A3" s="3" t="s">
        <v>32</v>
      </c>
      <c r="B3" s="2"/>
      <c r="C3" s="2"/>
      <c r="D3" s="2"/>
    </row>
    <row r="4" spans="1:4">
      <c r="A4" s="2" t="s">
        <v>101</v>
      </c>
      <c r="B4" s="2">
        <v>135000</v>
      </c>
      <c r="C4" s="53">
        <v>178333</v>
      </c>
      <c r="D4" s="53">
        <v>145000</v>
      </c>
    </row>
    <row r="5" spans="1:4">
      <c r="A5" s="2" t="s">
        <v>102</v>
      </c>
      <c r="B5" s="2">
        <v>34000</v>
      </c>
      <c r="C5" s="2">
        <v>23000</v>
      </c>
      <c r="D5" s="2">
        <v>44500</v>
      </c>
    </row>
    <row r="6" spans="1:4">
      <c r="A6" s="2" t="s">
        <v>103</v>
      </c>
      <c r="B6" s="2">
        <v>6900</v>
      </c>
      <c r="C6" s="2">
        <v>9500</v>
      </c>
      <c r="D6" s="2">
        <v>4850</v>
      </c>
    </row>
    <row r="7" spans="1:4">
      <c r="A7" s="5"/>
      <c r="B7" s="5"/>
      <c r="C7" s="5"/>
      <c r="D7" s="5"/>
    </row>
    <row r="8" spans="1:4">
      <c r="A8" s="5" t="s">
        <v>37</v>
      </c>
      <c r="B8" s="5">
        <f>SUM(B4:B7)</f>
        <v>175900</v>
      </c>
      <c r="C8" s="5">
        <f t="shared" ref="C8:D8" si="0">SUM(C4:C7)</f>
        <v>210833</v>
      </c>
      <c r="D8" s="5">
        <f t="shared" si="0"/>
        <v>194350</v>
      </c>
    </row>
    <row r="9" spans="1:4">
      <c r="A9" s="3" t="s">
        <v>1</v>
      </c>
      <c r="B9" s="2"/>
      <c r="C9" s="2"/>
      <c r="D9" s="2"/>
    </row>
    <row r="10" spans="1:4">
      <c r="A10" s="2" t="s">
        <v>38</v>
      </c>
      <c r="B10" s="2">
        <v>45000</v>
      </c>
      <c r="C10" s="2">
        <v>47000</v>
      </c>
      <c r="D10" s="2">
        <v>51000</v>
      </c>
    </row>
    <row r="11" spans="1:4">
      <c r="A11" s="2" t="s">
        <v>83</v>
      </c>
      <c r="B11" s="2">
        <v>2800</v>
      </c>
      <c r="C11" s="2">
        <v>2400</v>
      </c>
      <c r="D11" s="2">
        <v>1750</v>
      </c>
    </row>
    <row r="12" spans="1:4">
      <c r="A12" s="2" t="s">
        <v>81</v>
      </c>
      <c r="B12" s="2">
        <v>6500</v>
      </c>
      <c r="C12" s="2">
        <v>6500</v>
      </c>
      <c r="D12" s="2">
        <v>6500</v>
      </c>
    </row>
    <row r="13" spans="1:4">
      <c r="A13" s="2" t="s">
        <v>66</v>
      </c>
      <c r="B13" s="2">
        <v>1200</v>
      </c>
      <c r="C13" s="2">
        <v>1200</v>
      </c>
      <c r="D13" s="2">
        <v>1200</v>
      </c>
    </row>
    <row r="14" spans="1:4">
      <c r="A14" s="2" t="s">
        <v>82</v>
      </c>
      <c r="B14" s="2">
        <v>1465</v>
      </c>
      <c r="C14" s="2">
        <v>1540</v>
      </c>
      <c r="D14" s="2">
        <v>1655</v>
      </c>
    </row>
    <row r="15" spans="1:4">
      <c r="A15" s="2" t="s">
        <v>88</v>
      </c>
      <c r="B15" s="2">
        <v>10000</v>
      </c>
      <c r="C15" s="2">
        <v>12000</v>
      </c>
      <c r="D15" s="2">
        <v>11500</v>
      </c>
    </row>
    <row r="16" spans="1:4">
      <c r="A16" s="2" t="s">
        <v>106</v>
      </c>
      <c r="B16" s="2">
        <v>80000</v>
      </c>
      <c r="C16" s="2">
        <v>80000</v>
      </c>
      <c r="D16" s="2">
        <v>80000</v>
      </c>
    </row>
    <row r="17" spans="1:4">
      <c r="A17" s="7" t="s">
        <v>107</v>
      </c>
      <c r="B17" s="7"/>
      <c r="C17" s="7">
        <v>120000</v>
      </c>
      <c r="D17" s="7"/>
    </row>
    <row r="18" spans="1:4">
      <c r="A18" s="5" t="s">
        <v>40</v>
      </c>
      <c r="B18" s="5">
        <f>SUM(B10:B16)</f>
        <v>146965</v>
      </c>
      <c r="C18" s="5">
        <f>SUM(C10:C17)</f>
        <v>270640</v>
      </c>
      <c r="D18" s="5">
        <f>SUM(D10:D16)</f>
        <v>153605</v>
      </c>
    </row>
    <row r="19" spans="1:4">
      <c r="A19" s="2" t="s">
        <v>104</v>
      </c>
      <c r="B19" s="2">
        <v>6700</v>
      </c>
      <c r="C19" s="2">
        <f>B21</f>
        <v>35635</v>
      </c>
      <c r="D19" s="2">
        <f>C21</f>
        <v>-24172</v>
      </c>
    </row>
    <row r="20" spans="1:4">
      <c r="A20" s="2" t="s">
        <v>251</v>
      </c>
      <c r="B20" s="2">
        <f>B8-B18</f>
        <v>28935</v>
      </c>
      <c r="C20" s="2">
        <f t="shared" ref="C20:D20" si="1">C8-C18</f>
        <v>-59807</v>
      </c>
      <c r="D20" s="2">
        <f t="shared" si="1"/>
        <v>40745</v>
      </c>
    </row>
    <row r="21" spans="1:4" ht="19.8">
      <c r="A21" s="2" t="s">
        <v>105</v>
      </c>
      <c r="B21" s="54">
        <f>B19+B20</f>
        <v>35635</v>
      </c>
      <c r="C21" s="54">
        <f t="shared" ref="C21:D21" si="2">C19+C20</f>
        <v>-24172</v>
      </c>
      <c r="D21" s="54">
        <f t="shared" si="2"/>
        <v>16573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20E7E-546D-4C18-B8FC-EA642762737D}">
  <dimension ref="A1:I58"/>
  <sheetViews>
    <sheetView topLeftCell="A40" workbookViewId="0">
      <selection activeCell="J43" sqref="J43"/>
    </sheetView>
  </sheetViews>
  <sheetFormatPr defaultRowHeight="15.6"/>
  <cols>
    <col min="1" max="1" width="37.77734375" style="114" customWidth="1"/>
    <col min="2" max="2" width="9.5546875" style="114" bestFit="1" customWidth="1"/>
    <col min="3" max="3" width="10" style="114" bestFit="1" customWidth="1"/>
    <col min="4" max="4" width="13.5546875" style="114" customWidth="1"/>
  </cols>
  <sheetData>
    <row r="1" spans="1:9">
      <c r="A1" s="150" t="s">
        <v>290</v>
      </c>
      <c r="B1" s="151"/>
      <c r="C1" s="151"/>
      <c r="D1" s="152"/>
    </row>
    <row r="2" spans="1:9">
      <c r="A2" s="105"/>
      <c r="B2" s="106" t="s">
        <v>28</v>
      </c>
      <c r="C2" s="106" t="s">
        <v>29</v>
      </c>
      <c r="D2" s="106" t="s">
        <v>108</v>
      </c>
    </row>
    <row r="3" spans="1:9">
      <c r="A3" s="107" t="s">
        <v>2</v>
      </c>
      <c r="B3" s="105"/>
      <c r="C3" s="105"/>
      <c r="D3" s="105"/>
    </row>
    <row r="4" spans="1:9">
      <c r="A4" s="105" t="s">
        <v>109</v>
      </c>
      <c r="B4" s="105">
        <v>14500</v>
      </c>
      <c r="C4" s="105">
        <v>13500</v>
      </c>
      <c r="D4" s="105">
        <v>15500</v>
      </c>
    </row>
    <row r="5" spans="1:9">
      <c r="A5" s="105" t="s">
        <v>110</v>
      </c>
      <c r="B5" s="105">
        <v>3900</v>
      </c>
      <c r="C5" s="105">
        <v>3200</v>
      </c>
      <c r="D5" s="105">
        <v>4600</v>
      </c>
    </row>
    <row r="6" spans="1:9">
      <c r="A6" s="105" t="s">
        <v>35</v>
      </c>
      <c r="B6" s="105">
        <v>80</v>
      </c>
      <c r="C6" s="105">
        <v>90</v>
      </c>
      <c r="D6" s="105">
        <v>100</v>
      </c>
    </row>
    <row r="7" spans="1:9">
      <c r="A7" s="105"/>
      <c r="B7" s="105"/>
      <c r="C7" s="105"/>
      <c r="D7" s="105"/>
    </row>
    <row r="8" spans="1:9">
      <c r="A8" s="108" t="s">
        <v>37</v>
      </c>
      <c r="B8" s="108">
        <f>SUM(B4:B7)</f>
        <v>18480</v>
      </c>
      <c r="C8" s="108">
        <f t="shared" ref="C8:D8" si="0">SUM(C4:C7)</f>
        <v>16790</v>
      </c>
      <c r="D8" s="108">
        <f t="shared" si="0"/>
        <v>20200</v>
      </c>
      <c r="I8" t="s">
        <v>244</v>
      </c>
    </row>
    <row r="9" spans="1:9">
      <c r="A9" s="107" t="s">
        <v>47</v>
      </c>
      <c r="B9" s="105"/>
      <c r="C9" s="105"/>
      <c r="D9" s="105"/>
    </row>
    <row r="10" spans="1:9">
      <c r="A10" s="105" t="s">
        <v>38</v>
      </c>
      <c r="B10" s="105">
        <v>7000</v>
      </c>
      <c r="C10" s="105">
        <v>7000</v>
      </c>
      <c r="D10" s="105">
        <v>7000</v>
      </c>
    </row>
    <row r="11" spans="1:9">
      <c r="A11" s="105" t="s">
        <v>111</v>
      </c>
      <c r="B11" s="105">
        <v>5000</v>
      </c>
      <c r="C11" s="105">
        <v>5000</v>
      </c>
      <c r="D11" s="105">
        <v>5000</v>
      </c>
    </row>
    <row r="12" spans="1:9">
      <c r="A12" s="105" t="s">
        <v>66</v>
      </c>
      <c r="B12" s="105">
        <v>700</v>
      </c>
      <c r="C12" s="105">
        <v>700</v>
      </c>
      <c r="D12" s="105">
        <v>700</v>
      </c>
    </row>
    <row r="13" spans="1:9">
      <c r="A13" s="105" t="s">
        <v>39</v>
      </c>
      <c r="B13" s="105">
        <v>12000</v>
      </c>
      <c r="C13" s="105">
        <v>10000</v>
      </c>
      <c r="D13" s="105">
        <v>10000</v>
      </c>
    </row>
    <row r="14" spans="1:9">
      <c r="A14" s="105"/>
      <c r="B14" s="105"/>
      <c r="C14" s="105"/>
      <c r="D14" s="105"/>
    </row>
    <row r="15" spans="1:9">
      <c r="A15" s="108" t="s">
        <v>40</v>
      </c>
      <c r="B15" s="108">
        <f>SUM(B10:B14)</f>
        <v>24700</v>
      </c>
      <c r="C15" s="108">
        <f t="shared" ref="C15:D15" si="1">SUM(C10:C14)</f>
        <v>22700</v>
      </c>
      <c r="D15" s="108">
        <f t="shared" si="1"/>
        <v>22700</v>
      </c>
    </row>
    <row r="16" spans="1:9">
      <c r="A16" s="105" t="s">
        <v>59</v>
      </c>
      <c r="B16" s="105">
        <v>15000</v>
      </c>
      <c r="C16" s="105">
        <f>B18</f>
        <v>8780</v>
      </c>
      <c r="D16" s="105">
        <f>C18</f>
        <v>2870</v>
      </c>
    </row>
    <row r="17" spans="1:4">
      <c r="A17" s="105" t="s">
        <v>251</v>
      </c>
      <c r="B17" s="105">
        <f>B8-B15</f>
        <v>-6220</v>
      </c>
      <c r="C17" s="105">
        <f t="shared" ref="C17:D17" si="2">C8-C15</f>
        <v>-5910</v>
      </c>
      <c r="D17" s="105">
        <f t="shared" si="2"/>
        <v>-2500</v>
      </c>
    </row>
    <row r="18" spans="1:4">
      <c r="A18" s="109" t="s">
        <v>27</v>
      </c>
      <c r="B18" s="109">
        <f>B16+B17</f>
        <v>8780</v>
      </c>
      <c r="C18" s="109">
        <f t="shared" ref="C18:D18" si="3">C16+C17</f>
        <v>2870</v>
      </c>
      <c r="D18" s="109">
        <f t="shared" si="3"/>
        <v>370</v>
      </c>
    </row>
    <row r="19" spans="1:4">
      <c r="A19" s="105"/>
      <c r="B19" s="105"/>
      <c r="C19" s="105"/>
      <c r="D19" s="105"/>
    </row>
    <row r="20" spans="1:4">
      <c r="A20" s="150" t="s">
        <v>289</v>
      </c>
      <c r="B20" s="151"/>
      <c r="C20" s="151"/>
      <c r="D20" s="152"/>
    </row>
    <row r="21" spans="1:4">
      <c r="A21" s="105"/>
      <c r="B21" s="106" t="s">
        <v>28</v>
      </c>
      <c r="C21" s="106" t="s">
        <v>29</v>
      </c>
      <c r="D21" s="106" t="s">
        <v>108</v>
      </c>
    </row>
    <row r="22" spans="1:4">
      <c r="A22" s="107" t="s">
        <v>2</v>
      </c>
      <c r="B22" s="105"/>
      <c r="C22" s="105"/>
      <c r="D22" s="105"/>
    </row>
    <row r="23" spans="1:4">
      <c r="A23" s="105" t="s">
        <v>109</v>
      </c>
      <c r="B23" s="105">
        <v>14500</v>
      </c>
      <c r="C23" s="105">
        <v>13500</v>
      </c>
      <c r="D23" s="105">
        <v>15500</v>
      </c>
    </row>
    <row r="24" spans="1:4">
      <c r="A24" s="105" t="s">
        <v>110</v>
      </c>
      <c r="B24" s="105">
        <v>3900</v>
      </c>
      <c r="C24" s="105">
        <v>3200</v>
      </c>
      <c r="D24" s="105">
        <v>4600</v>
      </c>
    </row>
    <row r="25" spans="1:4">
      <c r="A25" s="105" t="s">
        <v>35</v>
      </c>
      <c r="B25" s="105">
        <v>80</v>
      </c>
      <c r="C25" s="105">
        <v>90</v>
      </c>
      <c r="D25" s="105">
        <v>100</v>
      </c>
    </row>
    <row r="26" spans="1:4">
      <c r="A26" s="105"/>
      <c r="B26" s="105"/>
      <c r="C26" s="105"/>
      <c r="D26" s="105"/>
    </row>
    <row r="27" spans="1:4">
      <c r="A27" s="108" t="s">
        <v>37</v>
      </c>
      <c r="B27" s="108">
        <f>SUM(B23:B26)</f>
        <v>18480</v>
      </c>
      <c r="C27" s="108">
        <f>SUM(C23:C26)</f>
        <v>16790</v>
      </c>
      <c r="D27" s="108">
        <f>SUM(D23:D26)</f>
        <v>20200</v>
      </c>
    </row>
    <row r="28" spans="1:4">
      <c r="A28" s="107" t="s">
        <v>47</v>
      </c>
      <c r="B28" s="105"/>
      <c r="C28" s="105"/>
      <c r="D28" s="105"/>
    </row>
    <row r="29" spans="1:4">
      <c r="A29" s="105" t="s">
        <v>38</v>
      </c>
      <c r="B29" s="105">
        <v>7000</v>
      </c>
      <c r="C29" s="105">
        <v>7000</v>
      </c>
      <c r="D29" s="105">
        <v>7000</v>
      </c>
    </row>
    <row r="30" spans="1:4">
      <c r="A30" s="105" t="s">
        <v>111</v>
      </c>
      <c r="B30" s="105">
        <v>5000</v>
      </c>
      <c r="C30" s="105">
        <v>5000</v>
      </c>
      <c r="D30" s="105">
        <v>5000</v>
      </c>
    </row>
    <row r="31" spans="1:4">
      <c r="A31" s="105" t="s">
        <v>66</v>
      </c>
      <c r="B31" s="105">
        <v>700</v>
      </c>
      <c r="C31" s="105">
        <v>700</v>
      </c>
      <c r="D31" s="105">
        <v>700</v>
      </c>
    </row>
    <row r="32" spans="1:4">
      <c r="A32" s="105" t="s">
        <v>39</v>
      </c>
      <c r="B32" s="105">
        <v>12000</v>
      </c>
      <c r="C32" s="105">
        <v>10000</v>
      </c>
      <c r="D32" s="105">
        <v>10000</v>
      </c>
    </row>
    <row r="33" spans="1:6">
      <c r="A33" s="110" t="s">
        <v>75</v>
      </c>
      <c r="B33" s="110"/>
      <c r="C33" s="110">
        <v>10000</v>
      </c>
      <c r="D33" s="110"/>
    </row>
    <row r="34" spans="1:6">
      <c r="A34" s="108" t="s">
        <v>40</v>
      </c>
      <c r="B34" s="108">
        <f>SUM(B29:B33)</f>
        <v>24700</v>
      </c>
      <c r="C34" s="108">
        <f>SUM(C29:C33)</f>
        <v>32700</v>
      </c>
      <c r="D34" s="108">
        <f>SUM(D29:D33)</f>
        <v>22700</v>
      </c>
    </row>
    <row r="35" spans="1:6">
      <c r="A35" s="105" t="s">
        <v>59</v>
      </c>
      <c r="B35" s="105">
        <v>15000</v>
      </c>
      <c r="C35" s="105">
        <f>B37</f>
        <v>8780</v>
      </c>
      <c r="D35" s="105">
        <f>C37</f>
        <v>-7130</v>
      </c>
    </row>
    <row r="36" spans="1:6">
      <c r="A36" s="105" t="s">
        <v>251</v>
      </c>
      <c r="B36" s="105">
        <f>B27-B34</f>
        <v>-6220</v>
      </c>
      <c r="C36" s="105">
        <f>C27-C34</f>
        <v>-15910</v>
      </c>
      <c r="D36" s="105">
        <f>D27-D34</f>
        <v>-2500</v>
      </c>
    </row>
    <row r="37" spans="1:6">
      <c r="A37" s="109" t="s">
        <v>27</v>
      </c>
      <c r="B37" s="109">
        <f>B35+B36</f>
        <v>8780</v>
      </c>
      <c r="C37" s="109">
        <f>C35+C36</f>
        <v>-7130</v>
      </c>
      <c r="D37" s="109">
        <f>D35+D36</f>
        <v>-9630</v>
      </c>
    </row>
    <row r="38" spans="1:6">
      <c r="A38" s="105"/>
      <c r="B38" s="105"/>
      <c r="C38" s="105"/>
      <c r="D38" s="105"/>
    </row>
    <row r="40" spans="1:6" ht="18">
      <c r="A40" s="150" t="s">
        <v>293</v>
      </c>
      <c r="B40" s="151"/>
      <c r="C40" s="151"/>
      <c r="D40" s="152"/>
      <c r="E40" s="59"/>
      <c r="F40" s="59"/>
    </row>
    <row r="41" spans="1:6" ht="18">
      <c r="A41" s="105"/>
      <c r="B41" s="106" t="s">
        <v>28</v>
      </c>
      <c r="C41" s="111" t="s">
        <v>29</v>
      </c>
      <c r="D41" s="111" t="s">
        <v>108</v>
      </c>
      <c r="E41" s="59"/>
      <c r="F41" s="59"/>
    </row>
    <row r="42" spans="1:6" ht="18">
      <c r="A42" s="107" t="s">
        <v>2</v>
      </c>
      <c r="B42" s="105"/>
      <c r="C42" s="112"/>
      <c r="D42" s="112"/>
      <c r="E42" s="59"/>
      <c r="F42" s="59"/>
    </row>
    <row r="43" spans="1:6" ht="18">
      <c r="A43" s="105" t="s">
        <v>109</v>
      </c>
      <c r="B43" s="105">
        <v>14500</v>
      </c>
      <c r="C43" s="105">
        <v>13500</v>
      </c>
      <c r="D43" s="105">
        <v>15500</v>
      </c>
      <c r="E43" s="59"/>
      <c r="F43" s="59"/>
    </row>
    <row r="44" spans="1:6" ht="18">
      <c r="A44" s="105" t="s">
        <v>110</v>
      </c>
      <c r="B44" s="105">
        <v>3900</v>
      </c>
      <c r="C44" s="112">
        <v>3200</v>
      </c>
      <c r="D44" s="112">
        <v>4600</v>
      </c>
      <c r="E44" s="59"/>
      <c r="F44" s="59"/>
    </row>
    <row r="45" spans="1:6" ht="18">
      <c r="A45" s="105" t="s">
        <v>35</v>
      </c>
      <c r="B45" s="105">
        <v>80</v>
      </c>
      <c r="C45" s="112">
        <v>90</v>
      </c>
      <c r="D45" s="112">
        <v>100</v>
      </c>
      <c r="E45" s="59"/>
      <c r="F45" s="59"/>
    </row>
    <row r="46" spans="1:6" ht="18">
      <c r="A46" s="113"/>
      <c r="B46" s="113"/>
      <c r="C46" s="112"/>
      <c r="D46" s="112"/>
      <c r="E46" s="59"/>
      <c r="F46" s="59"/>
    </row>
    <row r="47" spans="1:6" ht="18">
      <c r="A47" s="108" t="s">
        <v>37</v>
      </c>
      <c r="B47" s="108">
        <f>SUM(B43:B46)</f>
        <v>18480</v>
      </c>
      <c r="C47" s="109">
        <f t="shared" ref="C47:D47" si="4">SUM(C43:C46)</f>
        <v>16790</v>
      </c>
      <c r="D47" s="109">
        <f t="shared" si="4"/>
        <v>20200</v>
      </c>
      <c r="E47" s="59"/>
      <c r="F47" s="59"/>
    </row>
    <row r="48" spans="1:6" ht="18">
      <c r="A48" s="107" t="s">
        <v>47</v>
      </c>
      <c r="B48" s="105"/>
      <c r="C48" s="112"/>
      <c r="D48" s="112"/>
      <c r="E48" s="59"/>
      <c r="F48" s="59"/>
    </row>
    <row r="49" spans="1:6" ht="18">
      <c r="A49" s="105" t="s">
        <v>38</v>
      </c>
      <c r="B49" s="105">
        <v>7000</v>
      </c>
      <c r="C49" s="112">
        <v>7000</v>
      </c>
      <c r="D49" s="112">
        <v>7000</v>
      </c>
      <c r="E49" s="59"/>
      <c r="F49" s="59"/>
    </row>
    <row r="50" spans="1:6" ht="18">
      <c r="A50" s="105" t="s">
        <v>111</v>
      </c>
      <c r="B50" s="105">
        <v>5000</v>
      </c>
      <c r="C50" s="112">
        <v>5000</v>
      </c>
      <c r="D50" s="112">
        <v>5000</v>
      </c>
      <c r="E50" s="59"/>
      <c r="F50" s="59"/>
    </row>
    <row r="51" spans="1:6" ht="18">
      <c r="A51" s="105" t="s">
        <v>66</v>
      </c>
      <c r="B51" s="105">
        <v>700</v>
      </c>
      <c r="C51" s="112">
        <v>700</v>
      </c>
      <c r="D51" s="112">
        <v>700</v>
      </c>
      <c r="E51" s="59"/>
      <c r="F51" s="59"/>
    </row>
    <row r="52" spans="1:6" ht="18">
      <c r="A52" s="113" t="s">
        <v>39</v>
      </c>
      <c r="B52" s="113">
        <v>12000</v>
      </c>
      <c r="C52" s="112">
        <v>5000</v>
      </c>
      <c r="D52" s="112">
        <v>5000</v>
      </c>
      <c r="E52" s="59" t="s">
        <v>291</v>
      </c>
      <c r="F52" s="59"/>
    </row>
    <row r="53" spans="1:6" ht="18">
      <c r="A53" s="113" t="s">
        <v>75</v>
      </c>
      <c r="B53" s="113"/>
      <c r="C53" s="112">
        <v>10000</v>
      </c>
      <c r="D53" s="112"/>
      <c r="E53" s="59"/>
      <c r="F53" s="59"/>
    </row>
    <row r="54" spans="1:6" ht="18">
      <c r="A54" s="108" t="s">
        <v>40</v>
      </c>
      <c r="B54" s="108">
        <f>SUM(B49:B53)</f>
        <v>24700</v>
      </c>
      <c r="C54" s="109">
        <f t="shared" ref="C54:D54" si="5">SUM(C49:C53)</f>
        <v>27700</v>
      </c>
      <c r="D54" s="109">
        <f t="shared" si="5"/>
        <v>17700</v>
      </c>
      <c r="E54" s="59"/>
      <c r="F54" s="59"/>
    </row>
    <row r="55" spans="1:6" ht="18">
      <c r="A55" s="105" t="s">
        <v>59</v>
      </c>
      <c r="B55" s="105">
        <v>15000</v>
      </c>
      <c r="C55" s="112">
        <f>B57</f>
        <v>8780</v>
      </c>
      <c r="D55" s="112">
        <f>C57</f>
        <v>-2130</v>
      </c>
      <c r="E55" s="59"/>
      <c r="F55" s="59"/>
    </row>
    <row r="56" spans="1:6" ht="18">
      <c r="A56" s="105" t="s">
        <v>251</v>
      </c>
      <c r="B56" s="105">
        <f>B47-B54</f>
        <v>-6220</v>
      </c>
      <c r="C56" s="112">
        <f t="shared" ref="C56:D56" si="6">C47-C54</f>
        <v>-10910</v>
      </c>
      <c r="D56" s="112">
        <f t="shared" si="6"/>
        <v>2500</v>
      </c>
      <c r="E56" s="59"/>
      <c r="F56" s="59"/>
    </row>
    <row r="57" spans="1:6" ht="18">
      <c r="A57" s="109" t="s">
        <v>27</v>
      </c>
      <c r="B57" s="109">
        <f>B55+B56</f>
        <v>8780</v>
      </c>
      <c r="C57" s="109">
        <f t="shared" ref="C57:D57" si="7">C55+C56</f>
        <v>-2130</v>
      </c>
      <c r="D57" s="109">
        <f t="shared" si="7"/>
        <v>370</v>
      </c>
      <c r="E57" s="59" t="s">
        <v>292</v>
      </c>
      <c r="F57" s="59"/>
    </row>
    <row r="58" spans="1:6" ht="18">
      <c r="A58" s="105"/>
      <c r="B58" s="105"/>
      <c r="C58" s="105"/>
      <c r="D58" s="105"/>
      <c r="E58" s="59"/>
      <c r="F58" s="59"/>
    </row>
  </sheetData>
  <mergeCells count="3">
    <mergeCell ref="A1:D1"/>
    <mergeCell ref="A20:D20"/>
    <mergeCell ref="A40:D40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7F880-4A62-4555-AC15-1120D9526C28}">
  <dimension ref="A1:M16"/>
  <sheetViews>
    <sheetView topLeftCell="A8" zoomScale="150" zoomScaleNormal="150" workbookViewId="0">
      <selection activeCell="A12" sqref="A12"/>
    </sheetView>
  </sheetViews>
  <sheetFormatPr defaultRowHeight="14.4"/>
  <cols>
    <col min="1" max="1" width="36" customWidth="1"/>
    <col min="2" max="8" width="9.109375" bestFit="1" customWidth="1"/>
    <col min="9" max="9" width="9.44140625" bestFit="1" customWidth="1"/>
    <col min="10" max="12" width="9.88671875" bestFit="1" customWidth="1"/>
    <col min="13" max="13" width="9.109375" bestFit="1" customWidth="1"/>
  </cols>
  <sheetData>
    <row r="1" spans="1:13" ht="21">
      <c r="A1" s="153" t="s">
        <v>112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</row>
    <row r="2" spans="1:13" s="6" customFormat="1" ht="78.599999999999994" customHeight="1">
      <c r="A2" s="99"/>
      <c r="B2" s="100" t="s">
        <v>43</v>
      </c>
      <c r="C2" s="100" t="s">
        <v>7</v>
      </c>
      <c r="D2" s="100" t="s">
        <v>55</v>
      </c>
      <c r="E2" s="100" t="s">
        <v>28</v>
      </c>
      <c r="F2" s="100" t="s">
        <v>29</v>
      </c>
      <c r="G2" s="100" t="s">
        <v>108</v>
      </c>
      <c r="H2" s="100" t="s">
        <v>113</v>
      </c>
      <c r="I2" s="100" t="s">
        <v>114</v>
      </c>
      <c r="J2" s="100" t="s">
        <v>115</v>
      </c>
      <c r="K2" s="100" t="s">
        <v>116</v>
      </c>
      <c r="L2" s="100" t="s">
        <v>117</v>
      </c>
      <c r="M2" s="100" t="s">
        <v>100</v>
      </c>
    </row>
    <row r="3" spans="1:13" s="1" customFormat="1" ht="21">
      <c r="A3" s="64" t="s">
        <v>32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</row>
    <row r="4" spans="1:13" ht="21">
      <c r="A4" s="65" t="s">
        <v>118</v>
      </c>
      <c r="B4" s="65">
        <v>0</v>
      </c>
      <c r="C4" s="65">
        <v>0</v>
      </c>
      <c r="D4" s="65">
        <v>0</v>
      </c>
      <c r="E4" s="65">
        <v>0</v>
      </c>
      <c r="F4" s="65">
        <v>0</v>
      </c>
      <c r="G4" s="65">
        <v>0</v>
      </c>
      <c r="H4" s="65">
        <v>0</v>
      </c>
      <c r="I4" s="65">
        <v>0</v>
      </c>
      <c r="J4" s="65">
        <v>0</v>
      </c>
      <c r="K4" s="65">
        <v>0</v>
      </c>
      <c r="L4" s="65">
        <f>40*8.5*125</f>
        <v>42500</v>
      </c>
      <c r="M4" s="65">
        <v>0</v>
      </c>
    </row>
    <row r="5" spans="1:13" s="11" customFormat="1" ht="21">
      <c r="A5" s="66" t="s">
        <v>37</v>
      </c>
      <c r="B5" s="66">
        <f t="shared" ref="B5:M5" si="0">B4</f>
        <v>0</v>
      </c>
      <c r="C5" s="66">
        <f t="shared" si="0"/>
        <v>0</v>
      </c>
      <c r="D5" s="66">
        <f t="shared" si="0"/>
        <v>0</v>
      </c>
      <c r="E5" s="66">
        <f t="shared" si="0"/>
        <v>0</v>
      </c>
      <c r="F5" s="66">
        <f t="shared" si="0"/>
        <v>0</v>
      </c>
      <c r="G5" s="66">
        <f t="shared" si="0"/>
        <v>0</v>
      </c>
      <c r="H5" s="66">
        <f t="shared" si="0"/>
        <v>0</v>
      </c>
      <c r="I5" s="66">
        <f t="shared" si="0"/>
        <v>0</v>
      </c>
      <c r="J5" s="66">
        <f t="shared" si="0"/>
        <v>0</v>
      </c>
      <c r="K5" s="66">
        <f t="shared" si="0"/>
        <v>0</v>
      </c>
      <c r="L5" s="66">
        <f t="shared" si="0"/>
        <v>42500</v>
      </c>
      <c r="M5" s="66">
        <f t="shared" si="0"/>
        <v>0</v>
      </c>
    </row>
    <row r="6" spans="1:13" s="11" customFormat="1" ht="21">
      <c r="A6" s="66" t="s">
        <v>1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</row>
    <row r="7" spans="1:13" ht="21">
      <c r="A7" s="65" t="s">
        <v>119</v>
      </c>
      <c r="B7" s="65">
        <f>250*4</f>
        <v>1000</v>
      </c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</row>
    <row r="8" spans="1:13" ht="21">
      <c r="A8" s="65" t="s">
        <v>120</v>
      </c>
      <c r="B8" s="65">
        <v>1200</v>
      </c>
      <c r="C8" s="65"/>
      <c r="D8" s="65"/>
      <c r="E8" s="65"/>
      <c r="F8" s="65"/>
      <c r="G8" s="65"/>
      <c r="H8" s="65"/>
      <c r="I8" s="65">
        <v>1200</v>
      </c>
      <c r="J8" s="65"/>
      <c r="K8" s="65"/>
      <c r="L8" s="65"/>
      <c r="M8" s="65"/>
    </row>
    <row r="9" spans="1:13" ht="21">
      <c r="A9" s="65" t="s">
        <v>39</v>
      </c>
      <c r="B9" s="65">
        <v>450</v>
      </c>
      <c r="C9" s="65">
        <v>450</v>
      </c>
      <c r="D9" s="65">
        <v>450</v>
      </c>
      <c r="E9" s="65">
        <v>450</v>
      </c>
      <c r="F9" s="65">
        <v>450</v>
      </c>
      <c r="G9" s="65">
        <v>450</v>
      </c>
      <c r="H9" s="65">
        <v>450</v>
      </c>
      <c r="I9" s="65">
        <v>450</v>
      </c>
      <c r="J9" s="65">
        <v>450</v>
      </c>
      <c r="K9" s="65">
        <v>450</v>
      </c>
      <c r="L9" s="65">
        <v>450</v>
      </c>
      <c r="M9" s="65">
        <v>450</v>
      </c>
    </row>
    <row r="10" spans="1:13" ht="21">
      <c r="A10" s="65" t="s">
        <v>38</v>
      </c>
      <c r="B10" s="65"/>
      <c r="C10" s="65"/>
      <c r="D10" s="65">
        <v>500</v>
      </c>
      <c r="E10" s="65"/>
      <c r="F10" s="65">
        <v>500</v>
      </c>
      <c r="G10" s="65"/>
      <c r="H10" s="65"/>
      <c r="I10" s="65"/>
      <c r="J10" s="65"/>
      <c r="K10" s="65">
        <v>500</v>
      </c>
      <c r="L10" s="65"/>
      <c r="M10" s="65">
        <v>500</v>
      </c>
    </row>
    <row r="11" spans="1:13" ht="21">
      <c r="A11" s="65" t="s">
        <v>81</v>
      </c>
      <c r="B11" s="65">
        <v>1500</v>
      </c>
      <c r="C11" s="65"/>
      <c r="D11" s="65"/>
      <c r="E11" s="65">
        <v>1500</v>
      </c>
      <c r="F11" s="65"/>
      <c r="G11" s="65"/>
      <c r="H11" s="65">
        <v>1500</v>
      </c>
      <c r="I11" s="65"/>
      <c r="J11" s="65"/>
      <c r="K11" s="65">
        <v>1500</v>
      </c>
      <c r="L11" s="65"/>
      <c r="M11" s="65"/>
    </row>
    <row r="12" spans="1:13" ht="21">
      <c r="A12" s="65" t="s">
        <v>121</v>
      </c>
      <c r="B12" s="65"/>
      <c r="C12" s="65">
        <v>1700</v>
      </c>
      <c r="D12" s="65"/>
      <c r="E12" s="65"/>
      <c r="F12" s="65"/>
      <c r="G12" s="65"/>
      <c r="H12" s="65"/>
      <c r="I12" s="65"/>
      <c r="J12" s="65"/>
      <c r="K12" s="65"/>
      <c r="L12" s="65"/>
      <c r="M12" s="65"/>
    </row>
    <row r="13" spans="1:13" s="11" customFormat="1" ht="21">
      <c r="A13" s="66" t="s">
        <v>40</v>
      </c>
      <c r="B13" s="66">
        <f t="shared" ref="B13:M13" si="1">SUM(B7:B12)</f>
        <v>4150</v>
      </c>
      <c r="C13" s="66">
        <f t="shared" si="1"/>
        <v>2150</v>
      </c>
      <c r="D13" s="66">
        <f t="shared" si="1"/>
        <v>950</v>
      </c>
      <c r="E13" s="66">
        <f t="shared" si="1"/>
        <v>1950</v>
      </c>
      <c r="F13" s="66">
        <f t="shared" si="1"/>
        <v>950</v>
      </c>
      <c r="G13" s="66">
        <f t="shared" si="1"/>
        <v>450</v>
      </c>
      <c r="H13" s="66">
        <f t="shared" si="1"/>
        <v>1950</v>
      </c>
      <c r="I13" s="66">
        <f t="shared" si="1"/>
        <v>1650</v>
      </c>
      <c r="J13" s="66">
        <f t="shared" si="1"/>
        <v>450</v>
      </c>
      <c r="K13" s="66">
        <f t="shared" si="1"/>
        <v>2450</v>
      </c>
      <c r="L13" s="66">
        <f t="shared" si="1"/>
        <v>450</v>
      </c>
      <c r="M13" s="66">
        <f t="shared" si="1"/>
        <v>950</v>
      </c>
    </row>
    <row r="14" spans="1:13" ht="21">
      <c r="A14" s="65" t="s">
        <v>59</v>
      </c>
      <c r="B14" s="65">
        <v>3000</v>
      </c>
      <c r="C14" s="65">
        <f>B16</f>
        <v>-1150</v>
      </c>
      <c r="D14" s="65">
        <f t="shared" ref="D14:M14" si="2">C16</f>
        <v>-3300</v>
      </c>
      <c r="E14" s="65">
        <f t="shared" si="2"/>
        <v>-4250</v>
      </c>
      <c r="F14" s="65">
        <f t="shared" si="2"/>
        <v>-6200</v>
      </c>
      <c r="G14" s="65">
        <f t="shared" si="2"/>
        <v>-7150</v>
      </c>
      <c r="H14" s="65">
        <f t="shared" si="2"/>
        <v>-7600</v>
      </c>
      <c r="I14" s="65">
        <f t="shared" si="2"/>
        <v>-9550</v>
      </c>
      <c r="J14" s="65">
        <f t="shared" si="2"/>
        <v>-11200</v>
      </c>
      <c r="K14" s="65">
        <f t="shared" si="2"/>
        <v>-11650</v>
      </c>
      <c r="L14" s="65">
        <f t="shared" si="2"/>
        <v>-14100</v>
      </c>
      <c r="M14" s="65">
        <f t="shared" si="2"/>
        <v>27950</v>
      </c>
    </row>
    <row r="15" spans="1:13" ht="21">
      <c r="A15" s="65" t="s">
        <v>251</v>
      </c>
      <c r="B15" s="65">
        <f t="shared" ref="B15:M15" si="3">B5-B13</f>
        <v>-4150</v>
      </c>
      <c r="C15" s="65">
        <f t="shared" si="3"/>
        <v>-2150</v>
      </c>
      <c r="D15" s="65">
        <f t="shared" si="3"/>
        <v>-950</v>
      </c>
      <c r="E15" s="65">
        <f t="shared" si="3"/>
        <v>-1950</v>
      </c>
      <c r="F15" s="65">
        <f t="shared" si="3"/>
        <v>-950</v>
      </c>
      <c r="G15" s="65">
        <f t="shared" si="3"/>
        <v>-450</v>
      </c>
      <c r="H15" s="65">
        <f t="shared" si="3"/>
        <v>-1950</v>
      </c>
      <c r="I15" s="65">
        <f t="shared" si="3"/>
        <v>-1650</v>
      </c>
      <c r="J15" s="65">
        <f t="shared" si="3"/>
        <v>-450</v>
      </c>
      <c r="K15" s="65">
        <f t="shared" si="3"/>
        <v>-2450</v>
      </c>
      <c r="L15" s="65">
        <f t="shared" si="3"/>
        <v>42050</v>
      </c>
      <c r="M15" s="65">
        <f t="shared" si="3"/>
        <v>-950</v>
      </c>
    </row>
    <row r="16" spans="1:13" s="103" customFormat="1" ht="19.8">
      <c r="A16" s="102" t="s">
        <v>27</v>
      </c>
      <c r="B16" s="102">
        <f>B14+B15</f>
        <v>-1150</v>
      </c>
      <c r="C16" s="102">
        <f t="shared" ref="C16:M16" si="4">C14+C15</f>
        <v>-3300</v>
      </c>
      <c r="D16" s="102">
        <f t="shared" si="4"/>
        <v>-4250</v>
      </c>
      <c r="E16" s="102">
        <f t="shared" si="4"/>
        <v>-6200</v>
      </c>
      <c r="F16" s="102">
        <f t="shared" si="4"/>
        <v>-7150</v>
      </c>
      <c r="G16" s="102">
        <f t="shared" si="4"/>
        <v>-7600</v>
      </c>
      <c r="H16" s="102">
        <f t="shared" si="4"/>
        <v>-9550</v>
      </c>
      <c r="I16" s="102">
        <f t="shared" si="4"/>
        <v>-11200</v>
      </c>
      <c r="J16" s="102">
        <f t="shared" si="4"/>
        <v>-11650</v>
      </c>
      <c r="K16" s="102">
        <f t="shared" si="4"/>
        <v>-14100</v>
      </c>
      <c r="L16" s="102">
        <f t="shared" si="4"/>
        <v>27950</v>
      </c>
      <c r="M16" s="102">
        <f t="shared" si="4"/>
        <v>27000</v>
      </c>
    </row>
  </sheetData>
  <mergeCells count="1">
    <mergeCell ref="A1:M1"/>
  </mergeCells>
  <phoneticPr fontId="3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26A1A-1BE1-4A80-8902-496A5C931719}">
  <dimension ref="A1:S312"/>
  <sheetViews>
    <sheetView topLeftCell="A6" zoomScale="125" zoomScaleNormal="125" workbookViewId="0">
      <selection activeCell="A37" sqref="A37:XFD312"/>
    </sheetView>
  </sheetViews>
  <sheetFormatPr defaultRowHeight="14.4"/>
  <cols>
    <col min="1" max="1" width="27.109375" customWidth="1"/>
    <col min="4" max="4" width="4.21875" style="27" customWidth="1"/>
    <col min="5" max="5" width="8.77734375" style="26"/>
    <col min="6" max="6" width="8.77734375" style="23"/>
  </cols>
  <sheetData>
    <row r="1" spans="1:19" ht="18">
      <c r="A1" s="19" t="s">
        <v>137</v>
      </c>
      <c r="B1" s="2"/>
      <c r="C1" s="2"/>
      <c r="D1" s="9"/>
      <c r="E1" s="28"/>
    </row>
    <row r="2" spans="1:19" ht="18">
      <c r="A2" s="19"/>
      <c r="B2" s="162" t="s">
        <v>246</v>
      </c>
      <c r="C2" s="163"/>
      <c r="D2" s="90"/>
      <c r="E2" s="160" t="s">
        <v>261</v>
      </c>
      <c r="F2" s="161"/>
    </row>
    <row r="3" spans="1:19">
      <c r="A3" s="2"/>
      <c r="B3" s="4" t="s">
        <v>122</v>
      </c>
      <c r="C3" s="4" t="s">
        <v>123</v>
      </c>
      <c r="D3" s="90"/>
      <c r="E3" s="29" t="s">
        <v>135</v>
      </c>
      <c r="F3" s="24" t="s">
        <v>136</v>
      </c>
    </row>
    <row r="4" spans="1:19" s="11" customFormat="1">
      <c r="A4" s="3" t="s">
        <v>124</v>
      </c>
      <c r="B4" s="3"/>
      <c r="C4" s="5"/>
      <c r="D4" s="91"/>
      <c r="E4" s="30"/>
      <c r="F4" s="25"/>
    </row>
    <row r="5" spans="1:19">
      <c r="A5" s="2" t="s">
        <v>134</v>
      </c>
      <c r="B5" s="2">
        <v>65000</v>
      </c>
      <c r="C5" s="2">
        <v>100000</v>
      </c>
      <c r="D5" s="89"/>
      <c r="E5" s="28">
        <v>66000</v>
      </c>
      <c r="F5" s="23">
        <v>90000</v>
      </c>
    </row>
    <row r="6" spans="1:19" s="11" customFormat="1">
      <c r="A6" s="5" t="s">
        <v>37</v>
      </c>
      <c r="B6" s="5">
        <v>65000</v>
      </c>
      <c r="C6" s="5">
        <v>100000</v>
      </c>
      <c r="D6" s="91"/>
      <c r="E6" s="33">
        <v>66000</v>
      </c>
      <c r="F6" s="25">
        <v>90000</v>
      </c>
    </row>
    <row r="7" spans="1:19">
      <c r="A7" s="3" t="s">
        <v>125</v>
      </c>
      <c r="B7" s="2"/>
      <c r="C7" s="2"/>
      <c r="D7" s="89"/>
      <c r="E7" s="28"/>
    </row>
    <row r="8" spans="1:19">
      <c r="A8" s="2" t="s">
        <v>81</v>
      </c>
      <c r="B8" s="2">
        <v>3000</v>
      </c>
      <c r="C8" s="2">
        <v>3000</v>
      </c>
      <c r="D8" s="89"/>
      <c r="E8" s="28">
        <v>3000</v>
      </c>
      <c r="F8" s="23">
        <v>3000</v>
      </c>
      <c r="S8">
        <v>10000</v>
      </c>
    </row>
    <row r="9" spans="1:19">
      <c r="A9" s="2" t="s">
        <v>126</v>
      </c>
      <c r="B9" s="2">
        <v>1000</v>
      </c>
      <c r="C9" s="2">
        <v>1000</v>
      </c>
      <c r="D9" s="89"/>
      <c r="E9" s="28">
        <v>1000</v>
      </c>
    </row>
    <row r="10" spans="1:19">
      <c r="A10" s="2" t="s">
        <v>127</v>
      </c>
      <c r="B10" s="2">
        <v>1500</v>
      </c>
      <c r="C10" s="2">
        <v>1500</v>
      </c>
      <c r="D10" s="89"/>
      <c r="E10" s="28">
        <v>1500</v>
      </c>
    </row>
    <row r="11" spans="1:19">
      <c r="A11" s="2" t="s">
        <v>128</v>
      </c>
      <c r="B11" s="2">
        <v>2000</v>
      </c>
      <c r="C11" s="2">
        <v>2000</v>
      </c>
      <c r="D11" s="89"/>
      <c r="E11" s="28">
        <v>2000</v>
      </c>
      <c r="F11" s="23">
        <v>2000</v>
      </c>
    </row>
    <row r="12" spans="1:19">
      <c r="A12" s="2" t="s">
        <v>129</v>
      </c>
      <c r="B12" s="2">
        <v>8000</v>
      </c>
      <c r="C12" s="2">
        <v>8000</v>
      </c>
      <c r="D12" s="89"/>
      <c r="E12" s="28"/>
    </row>
    <row r="13" spans="1:19">
      <c r="A13" s="2" t="s">
        <v>130</v>
      </c>
      <c r="B13" s="2">
        <v>250</v>
      </c>
      <c r="C13" s="2">
        <v>250</v>
      </c>
      <c r="D13" s="89"/>
      <c r="E13" s="28">
        <v>250</v>
      </c>
      <c r="F13" s="23">
        <v>250</v>
      </c>
      <c r="S13">
        <v>1000</v>
      </c>
    </row>
    <row r="14" spans="1:19">
      <c r="A14" s="2" t="s">
        <v>131</v>
      </c>
      <c r="B14" s="2">
        <v>9500</v>
      </c>
      <c r="C14" s="2">
        <v>9500</v>
      </c>
      <c r="D14" s="89"/>
      <c r="E14" s="28">
        <v>9500</v>
      </c>
      <c r="F14" s="23">
        <v>9500</v>
      </c>
      <c r="S14">
        <v>1500</v>
      </c>
    </row>
    <row r="15" spans="1:19">
      <c r="A15" s="2" t="s">
        <v>132</v>
      </c>
      <c r="B15" s="2">
        <v>1000</v>
      </c>
      <c r="C15" s="2">
        <v>1000</v>
      </c>
      <c r="D15" s="89"/>
      <c r="E15" s="28">
        <v>1000</v>
      </c>
    </row>
    <row r="16" spans="1:19">
      <c r="A16" s="2" t="s">
        <v>133</v>
      </c>
      <c r="B16" s="2">
        <v>60000</v>
      </c>
      <c r="C16" s="2">
        <v>60000</v>
      </c>
      <c r="D16" s="89"/>
      <c r="E16" s="28">
        <v>75000</v>
      </c>
      <c r="F16" s="23">
        <v>85000</v>
      </c>
    </row>
    <row r="17" spans="1:19">
      <c r="A17" s="2"/>
      <c r="B17" s="2"/>
      <c r="C17" s="2"/>
      <c r="D17" s="89"/>
      <c r="E17" s="28"/>
      <c r="S17">
        <v>16000</v>
      </c>
    </row>
    <row r="18" spans="1:19" s="21" customFormat="1" ht="13.8">
      <c r="A18" s="22" t="s">
        <v>40</v>
      </c>
      <c r="B18" s="22">
        <f>SUM(B8:B17)</f>
        <v>86250</v>
      </c>
      <c r="C18" s="22">
        <f t="shared" ref="C18:F18" si="0">SUM(C8:C17)</f>
        <v>86250</v>
      </c>
      <c r="D18" s="92"/>
      <c r="E18" s="31">
        <f>SUM(E8:E17)</f>
        <v>93250</v>
      </c>
      <c r="F18" s="22">
        <f t="shared" si="0"/>
        <v>99750</v>
      </c>
    </row>
    <row r="19" spans="1:19">
      <c r="A19" s="2" t="s">
        <v>104</v>
      </c>
      <c r="B19" s="2">
        <v>12468</v>
      </c>
      <c r="C19" s="2">
        <f>B21</f>
        <v>-8782</v>
      </c>
      <c r="D19" s="89"/>
      <c r="E19" s="28">
        <f>B19</f>
        <v>12468</v>
      </c>
      <c r="F19" s="23">
        <f>E21</f>
        <v>-14782</v>
      </c>
    </row>
    <row r="20" spans="1:19">
      <c r="A20" s="2" t="s">
        <v>251</v>
      </c>
      <c r="B20" s="2">
        <f>B6-B18</f>
        <v>-21250</v>
      </c>
      <c r="C20" s="2">
        <f>C6-C18</f>
        <v>13750</v>
      </c>
      <c r="D20" s="89"/>
      <c r="E20" s="32">
        <f>E6-E18</f>
        <v>-27250</v>
      </c>
      <c r="F20" s="2">
        <f>F6-F18</f>
        <v>-9750</v>
      </c>
    </row>
    <row r="21" spans="1:19" s="11" customFormat="1">
      <c r="A21" s="13" t="s">
        <v>105</v>
      </c>
      <c r="B21" s="13">
        <f>SUM(B19:B20)</f>
        <v>-8782</v>
      </c>
      <c r="C21" s="13">
        <f>SUM(C19:C20)</f>
        <v>4968</v>
      </c>
      <c r="D21" s="91"/>
      <c r="E21" s="33">
        <f>E19+E20</f>
        <v>-14782</v>
      </c>
      <c r="F21" s="25">
        <f>SUM(F19+F20)</f>
        <v>-24532</v>
      </c>
      <c r="S21" s="11">
        <v>1000</v>
      </c>
    </row>
    <row r="22" spans="1:19">
      <c r="D22" s="93"/>
    </row>
    <row r="23" spans="1:19">
      <c r="D23" s="93"/>
    </row>
    <row r="24" spans="1:19">
      <c r="D24" s="93"/>
    </row>
    <row r="25" spans="1:19" ht="14.4" customHeight="1">
      <c r="A25" s="84" t="s">
        <v>200</v>
      </c>
      <c r="B25" s="85"/>
      <c r="C25" s="85"/>
      <c r="D25" s="94"/>
      <c r="E25" s="94"/>
      <c r="F25" s="94"/>
    </row>
    <row r="26" spans="1:19" ht="15.6">
      <c r="A26" s="154" t="s">
        <v>201</v>
      </c>
      <c r="B26" s="155"/>
      <c r="C26" s="155"/>
      <c r="D26" s="155"/>
      <c r="E26" s="155"/>
      <c r="F26" s="156"/>
    </row>
    <row r="27" spans="1:19" ht="16.8" customHeight="1">
      <c r="A27" s="154" t="s">
        <v>202</v>
      </c>
      <c r="B27" s="155"/>
      <c r="C27" s="155"/>
      <c r="D27" s="155"/>
      <c r="E27" s="155"/>
      <c r="F27" s="156"/>
    </row>
    <row r="28" spans="1:19" ht="15.6" customHeight="1">
      <c r="A28" s="154" t="s">
        <v>203</v>
      </c>
      <c r="B28" s="155"/>
      <c r="C28" s="155"/>
      <c r="D28" s="155"/>
      <c r="E28" s="155"/>
      <c r="F28" s="156"/>
    </row>
    <row r="29" spans="1:19" ht="15.6">
      <c r="A29" s="154" t="s">
        <v>204</v>
      </c>
      <c r="B29" s="155"/>
      <c r="C29" s="155"/>
      <c r="D29" s="155"/>
      <c r="E29" s="155"/>
      <c r="F29" s="156"/>
    </row>
    <row r="30" spans="1:19" ht="15.6">
      <c r="A30" s="154" t="s">
        <v>205</v>
      </c>
      <c r="B30" s="155"/>
      <c r="C30" s="155"/>
      <c r="D30" s="155"/>
      <c r="E30" s="155"/>
      <c r="F30" s="156"/>
    </row>
    <row r="31" spans="1:19" ht="15.6">
      <c r="A31" s="164" t="s">
        <v>265</v>
      </c>
      <c r="B31" s="165"/>
      <c r="C31" s="165"/>
      <c r="D31" s="165"/>
      <c r="E31" s="165"/>
      <c r="F31" s="166"/>
    </row>
    <row r="32" spans="1:19" ht="15.6" customHeight="1">
      <c r="A32" s="154" t="s">
        <v>209</v>
      </c>
      <c r="B32" s="155"/>
      <c r="C32" s="155"/>
      <c r="D32" s="155"/>
      <c r="E32" s="155"/>
      <c r="F32" s="156"/>
    </row>
    <row r="33" spans="1:6" ht="35.4" customHeight="1">
      <c r="A33" s="154" t="s">
        <v>206</v>
      </c>
      <c r="B33" s="155"/>
      <c r="C33" s="155"/>
      <c r="D33" s="155"/>
      <c r="E33" s="155"/>
      <c r="F33" s="156"/>
    </row>
    <row r="34" spans="1:6" ht="15.6" customHeight="1">
      <c r="A34" s="154" t="s">
        <v>207</v>
      </c>
      <c r="B34" s="155"/>
      <c r="C34" s="155"/>
      <c r="D34" s="155"/>
      <c r="E34" s="155"/>
      <c r="F34" s="156"/>
    </row>
    <row r="35" spans="1:6" ht="15.6">
      <c r="A35" s="154" t="s">
        <v>208</v>
      </c>
      <c r="B35" s="155"/>
      <c r="C35" s="155"/>
      <c r="D35" s="155"/>
      <c r="E35" s="155"/>
      <c r="F35" s="156"/>
    </row>
    <row r="36" spans="1:6" ht="15.6">
      <c r="A36" s="157" t="s">
        <v>210</v>
      </c>
      <c r="B36" s="158"/>
      <c r="C36" s="158"/>
      <c r="D36" s="158"/>
      <c r="E36" s="158"/>
      <c r="F36" s="159"/>
    </row>
    <row r="37" spans="1:6" s="43" customFormat="1">
      <c r="F37" s="9"/>
    </row>
    <row r="38" spans="1:6" s="43" customFormat="1">
      <c r="F38" s="9"/>
    </row>
    <row r="39" spans="1:6" s="43" customFormat="1">
      <c r="F39" s="9"/>
    </row>
    <row r="40" spans="1:6" s="43" customFormat="1">
      <c r="F40" s="9"/>
    </row>
    <row r="41" spans="1:6" s="43" customFormat="1">
      <c r="F41" s="9"/>
    </row>
    <row r="42" spans="1:6" s="43" customFormat="1">
      <c r="F42" s="9"/>
    </row>
    <row r="43" spans="1:6" s="43" customFormat="1">
      <c r="F43" s="9"/>
    </row>
    <row r="44" spans="1:6" s="43" customFormat="1">
      <c r="F44" s="9"/>
    </row>
    <row r="45" spans="1:6" s="43" customFormat="1">
      <c r="F45" s="9"/>
    </row>
    <row r="46" spans="1:6" s="43" customFormat="1">
      <c r="F46" s="9"/>
    </row>
    <row r="47" spans="1:6" s="43" customFormat="1">
      <c r="F47" s="9"/>
    </row>
    <row r="48" spans="1:6" s="43" customFormat="1">
      <c r="F48" s="9"/>
    </row>
    <row r="49" spans="6:6" s="43" customFormat="1">
      <c r="F49" s="9"/>
    </row>
    <row r="50" spans="6:6" s="43" customFormat="1">
      <c r="F50" s="9"/>
    </row>
    <row r="51" spans="6:6" s="43" customFormat="1">
      <c r="F51" s="9"/>
    </row>
    <row r="52" spans="6:6" s="43" customFormat="1">
      <c r="F52" s="9"/>
    </row>
    <row r="53" spans="6:6" s="43" customFormat="1">
      <c r="F53" s="9"/>
    </row>
    <row r="54" spans="6:6" s="43" customFormat="1">
      <c r="F54" s="9"/>
    </row>
    <row r="55" spans="6:6" s="43" customFormat="1">
      <c r="F55" s="9"/>
    </row>
    <row r="56" spans="6:6" s="43" customFormat="1">
      <c r="F56" s="9"/>
    </row>
    <row r="57" spans="6:6" s="43" customFormat="1">
      <c r="F57" s="9"/>
    </row>
    <row r="58" spans="6:6" s="43" customFormat="1">
      <c r="F58" s="9"/>
    </row>
    <row r="59" spans="6:6" s="43" customFormat="1">
      <c r="F59" s="9"/>
    </row>
    <row r="60" spans="6:6" s="43" customFormat="1">
      <c r="F60" s="9"/>
    </row>
    <row r="61" spans="6:6" s="43" customFormat="1">
      <c r="F61" s="9"/>
    </row>
    <row r="62" spans="6:6" s="43" customFormat="1">
      <c r="F62" s="9"/>
    </row>
    <row r="63" spans="6:6" s="43" customFormat="1">
      <c r="F63" s="9"/>
    </row>
    <row r="64" spans="6:6" s="43" customFormat="1">
      <c r="F64" s="9"/>
    </row>
    <row r="65" spans="6:6" s="43" customFormat="1">
      <c r="F65" s="9"/>
    </row>
    <row r="66" spans="6:6" s="43" customFormat="1">
      <c r="F66" s="9"/>
    </row>
    <row r="67" spans="6:6" s="43" customFormat="1">
      <c r="F67" s="9"/>
    </row>
    <row r="68" spans="6:6" s="43" customFormat="1">
      <c r="F68" s="9"/>
    </row>
    <row r="69" spans="6:6" s="43" customFormat="1">
      <c r="F69" s="9"/>
    </row>
    <row r="70" spans="6:6" s="43" customFormat="1">
      <c r="F70" s="9"/>
    </row>
    <row r="71" spans="6:6" s="43" customFormat="1">
      <c r="F71" s="9"/>
    </row>
    <row r="72" spans="6:6" s="43" customFormat="1">
      <c r="F72" s="9"/>
    </row>
    <row r="73" spans="6:6" s="43" customFormat="1">
      <c r="F73" s="9"/>
    </row>
    <row r="74" spans="6:6" s="43" customFormat="1">
      <c r="F74" s="9"/>
    </row>
    <row r="75" spans="6:6" s="43" customFormat="1">
      <c r="F75" s="9"/>
    </row>
    <row r="76" spans="6:6" s="43" customFormat="1">
      <c r="F76" s="9"/>
    </row>
    <row r="77" spans="6:6" s="43" customFormat="1">
      <c r="F77" s="9"/>
    </row>
    <row r="78" spans="6:6" s="43" customFormat="1">
      <c r="F78" s="9"/>
    </row>
    <row r="79" spans="6:6" s="43" customFormat="1">
      <c r="F79" s="9"/>
    </row>
    <row r="80" spans="6:6" s="43" customFormat="1">
      <c r="F80" s="9"/>
    </row>
    <row r="81" spans="6:6" s="43" customFormat="1">
      <c r="F81" s="9"/>
    </row>
    <row r="82" spans="6:6" s="43" customFormat="1">
      <c r="F82" s="9"/>
    </row>
    <row r="83" spans="6:6" s="43" customFormat="1">
      <c r="F83" s="9"/>
    </row>
    <row r="84" spans="6:6" s="43" customFormat="1">
      <c r="F84" s="9"/>
    </row>
    <row r="85" spans="6:6" s="43" customFormat="1">
      <c r="F85" s="9"/>
    </row>
    <row r="86" spans="6:6" s="43" customFormat="1">
      <c r="F86" s="9"/>
    </row>
    <row r="87" spans="6:6" s="43" customFormat="1">
      <c r="F87" s="9"/>
    </row>
    <row r="88" spans="6:6" s="43" customFormat="1">
      <c r="F88" s="9"/>
    </row>
    <row r="89" spans="6:6" s="43" customFormat="1">
      <c r="F89" s="9"/>
    </row>
    <row r="90" spans="6:6" s="43" customFormat="1">
      <c r="F90" s="9"/>
    </row>
    <row r="91" spans="6:6" s="43" customFormat="1">
      <c r="F91" s="9"/>
    </row>
    <row r="92" spans="6:6" s="43" customFormat="1">
      <c r="F92" s="9"/>
    </row>
    <row r="93" spans="6:6" s="43" customFormat="1">
      <c r="F93" s="9"/>
    </row>
    <row r="94" spans="6:6" s="43" customFormat="1">
      <c r="F94" s="9"/>
    </row>
    <row r="95" spans="6:6" s="43" customFormat="1">
      <c r="F95" s="9"/>
    </row>
    <row r="96" spans="6:6" s="43" customFormat="1">
      <c r="F96" s="9"/>
    </row>
    <row r="97" spans="6:6" s="43" customFormat="1">
      <c r="F97" s="9"/>
    </row>
    <row r="98" spans="6:6" s="43" customFormat="1">
      <c r="F98" s="9"/>
    </row>
    <row r="99" spans="6:6" s="43" customFormat="1">
      <c r="F99" s="9"/>
    </row>
    <row r="100" spans="6:6" s="43" customFormat="1">
      <c r="F100" s="9"/>
    </row>
    <row r="101" spans="6:6" s="43" customFormat="1">
      <c r="F101" s="9"/>
    </row>
    <row r="102" spans="6:6" s="43" customFormat="1">
      <c r="F102" s="9"/>
    </row>
    <row r="103" spans="6:6" s="43" customFormat="1">
      <c r="F103" s="9"/>
    </row>
    <row r="104" spans="6:6" s="43" customFormat="1">
      <c r="F104" s="9"/>
    </row>
    <row r="105" spans="6:6" s="43" customFormat="1">
      <c r="F105" s="9"/>
    </row>
    <row r="106" spans="6:6" s="43" customFormat="1">
      <c r="F106" s="9"/>
    </row>
    <row r="107" spans="6:6" s="43" customFormat="1">
      <c r="F107" s="9"/>
    </row>
    <row r="108" spans="6:6" s="43" customFormat="1">
      <c r="F108" s="9"/>
    </row>
    <row r="109" spans="6:6" s="43" customFormat="1">
      <c r="F109" s="9"/>
    </row>
    <row r="110" spans="6:6" s="43" customFormat="1">
      <c r="F110" s="9"/>
    </row>
    <row r="111" spans="6:6" s="43" customFormat="1">
      <c r="F111" s="9"/>
    </row>
    <row r="112" spans="6:6" s="43" customFormat="1">
      <c r="F112" s="9"/>
    </row>
    <row r="113" spans="6:6" s="43" customFormat="1">
      <c r="F113" s="9"/>
    </row>
    <row r="114" spans="6:6" s="43" customFormat="1">
      <c r="F114" s="9"/>
    </row>
    <row r="115" spans="6:6" s="43" customFormat="1">
      <c r="F115" s="9"/>
    </row>
    <row r="116" spans="6:6" s="43" customFormat="1">
      <c r="F116" s="9"/>
    </row>
    <row r="117" spans="6:6" s="43" customFormat="1">
      <c r="F117" s="9"/>
    </row>
    <row r="118" spans="6:6" s="43" customFormat="1">
      <c r="F118" s="9"/>
    </row>
    <row r="119" spans="6:6" s="43" customFormat="1">
      <c r="F119" s="9"/>
    </row>
    <row r="120" spans="6:6" s="43" customFormat="1">
      <c r="F120" s="9"/>
    </row>
    <row r="121" spans="6:6" s="43" customFormat="1">
      <c r="F121" s="9"/>
    </row>
    <row r="122" spans="6:6" s="43" customFormat="1">
      <c r="F122" s="9"/>
    </row>
    <row r="123" spans="6:6" s="43" customFormat="1">
      <c r="F123" s="9"/>
    </row>
    <row r="124" spans="6:6" s="43" customFormat="1">
      <c r="F124" s="9"/>
    </row>
    <row r="125" spans="6:6" s="43" customFormat="1">
      <c r="F125" s="9"/>
    </row>
    <row r="126" spans="6:6" s="43" customFormat="1">
      <c r="F126" s="9"/>
    </row>
    <row r="127" spans="6:6" s="43" customFormat="1">
      <c r="F127" s="9"/>
    </row>
    <row r="128" spans="6:6" s="43" customFormat="1">
      <c r="F128" s="9"/>
    </row>
    <row r="129" spans="6:6" s="43" customFormat="1">
      <c r="F129" s="9"/>
    </row>
    <row r="130" spans="6:6" s="43" customFormat="1">
      <c r="F130" s="9"/>
    </row>
    <row r="131" spans="6:6" s="43" customFormat="1">
      <c r="F131" s="9"/>
    </row>
    <row r="132" spans="6:6" s="43" customFormat="1">
      <c r="F132" s="9"/>
    </row>
    <row r="133" spans="6:6" s="43" customFormat="1">
      <c r="F133" s="9"/>
    </row>
    <row r="134" spans="6:6" s="43" customFormat="1">
      <c r="F134" s="9"/>
    </row>
    <row r="135" spans="6:6" s="43" customFormat="1">
      <c r="F135" s="9"/>
    </row>
    <row r="136" spans="6:6" s="43" customFormat="1">
      <c r="F136" s="9"/>
    </row>
    <row r="137" spans="6:6" s="43" customFormat="1">
      <c r="F137" s="9"/>
    </row>
    <row r="138" spans="6:6" s="43" customFormat="1">
      <c r="F138" s="9"/>
    </row>
    <row r="139" spans="6:6" s="43" customFormat="1">
      <c r="F139" s="9"/>
    </row>
    <row r="140" spans="6:6" s="43" customFormat="1">
      <c r="F140" s="9"/>
    </row>
    <row r="141" spans="6:6" s="43" customFormat="1">
      <c r="F141" s="9"/>
    </row>
    <row r="142" spans="6:6" s="43" customFormat="1">
      <c r="F142" s="9"/>
    </row>
    <row r="143" spans="6:6" s="43" customFormat="1">
      <c r="F143" s="9"/>
    </row>
    <row r="144" spans="6:6" s="43" customFormat="1">
      <c r="F144" s="9"/>
    </row>
    <row r="145" spans="6:6" s="43" customFormat="1">
      <c r="F145" s="9"/>
    </row>
    <row r="146" spans="6:6" s="43" customFormat="1">
      <c r="F146" s="9"/>
    </row>
    <row r="147" spans="6:6" s="43" customFormat="1">
      <c r="F147" s="9"/>
    </row>
    <row r="148" spans="6:6" s="43" customFormat="1">
      <c r="F148" s="9"/>
    </row>
    <row r="149" spans="6:6" s="43" customFormat="1">
      <c r="F149" s="9"/>
    </row>
    <row r="150" spans="6:6" s="43" customFormat="1">
      <c r="F150" s="9"/>
    </row>
    <row r="151" spans="6:6" s="43" customFormat="1">
      <c r="F151" s="9"/>
    </row>
    <row r="152" spans="6:6" s="43" customFormat="1">
      <c r="F152" s="9"/>
    </row>
    <row r="153" spans="6:6" s="43" customFormat="1">
      <c r="F153" s="9"/>
    </row>
    <row r="154" spans="6:6" s="43" customFormat="1">
      <c r="F154" s="9"/>
    </row>
    <row r="155" spans="6:6" s="43" customFormat="1">
      <c r="F155" s="9"/>
    </row>
    <row r="156" spans="6:6" s="43" customFormat="1">
      <c r="F156" s="9"/>
    </row>
    <row r="157" spans="6:6" s="43" customFormat="1">
      <c r="F157" s="9"/>
    </row>
    <row r="158" spans="6:6" s="43" customFormat="1">
      <c r="F158" s="9"/>
    </row>
    <row r="159" spans="6:6" s="43" customFormat="1">
      <c r="F159" s="9"/>
    </row>
    <row r="160" spans="6:6" s="43" customFormat="1">
      <c r="F160" s="9"/>
    </row>
    <row r="161" spans="6:6" s="43" customFormat="1">
      <c r="F161" s="9"/>
    </row>
    <row r="162" spans="6:6" s="43" customFormat="1">
      <c r="F162" s="9"/>
    </row>
    <row r="163" spans="6:6" s="43" customFormat="1">
      <c r="F163" s="9"/>
    </row>
    <row r="164" spans="6:6" s="43" customFormat="1">
      <c r="F164" s="9"/>
    </row>
    <row r="165" spans="6:6" s="43" customFormat="1">
      <c r="F165" s="9"/>
    </row>
    <row r="166" spans="6:6" s="43" customFormat="1">
      <c r="F166" s="9"/>
    </row>
    <row r="167" spans="6:6" s="43" customFormat="1">
      <c r="F167" s="9"/>
    </row>
    <row r="168" spans="6:6" s="43" customFormat="1">
      <c r="F168" s="9"/>
    </row>
    <row r="169" spans="6:6" s="43" customFormat="1">
      <c r="F169" s="9"/>
    </row>
    <row r="170" spans="6:6" s="43" customFormat="1">
      <c r="F170" s="9"/>
    </row>
    <row r="171" spans="6:6" s="43" customFormat="1">
      <c r="F171" s="9"/>
    </row>
    <row r="172" spans="6:6" s="43" customFormat="1">
      <c r="F172" s="9"/>
    </row>
    <row r="173" spans="6:6" s="43" customFormat="1">
      <c r="F173" s="9"/>
    </row>
    <row r="174" spans="6:6" s="43" customFormat="1">
      <c r="F174" s="9"/>
    </row>
    <row r="175" spans="6:6" s="43" customFormat="1">
      <c r="F175" s="9"/>
    </row>
    <row r="176" spans="6:6" s="43" customFormat="1">
      <c r="F176" s="9"/>
    </row>
    <row r="177" spans="6:6" s="43" customFormat="1">
      <c r="F177" s="9"/>
    </row>
    <row r="178" spans="6:6" s="43" customFormat="1">
      <c r="F178" s="9"/>
    </row>
    <row r="179" spans="6:6" s="43" customFormat="1">
      <c r="F179" s="9"/>
    </row>
    <row r="180" spans="6:6" s="43" customFormat="1">
      <c r="F180" s="9"/>
    </row>
    <row r="181" spans="6:6" s="43" customFormat="1">
      <c r="F181" s="9"/>
    </row>
    <row r="182" spans="6:6" s="43" customFormat="1">
      <c r="F182" s="9"/>
    </row>
    <row r="183" spans="6:6" s="43" customFormat="1">
      <c r="F183" s="9"/>
    </row>
    <row r="184" spans="6:6" s="43" customFormat="1">
      <c r="F184" s="9"/>
    </row>
    <row r="185" spans="6:6" s="43" customFormat="1">
      <c r="F185" s="9"/>
    </row>
    <row r="186" spans="6:6" s="43" customFormat="1">
      <c r="F186" s="9"/>
    </row>
    <row r="187" spans="6:6" s="43" customFormat="1">
      <c r="F187" s="9"/>
    </row>
    <row r="188" spans="6:6" s="43" customFormat="1">
      <c r="F188" s="9"/>
    </row>
    <row r="189" spans="6:6" s="43" customFormat="1">
      <c r="F189" s="9"/>
    </row>
    <row r="190" spans="6:6" s="43" customFormat="1">
      <c r="F190" s="9"/>
    </row>
    <row r="191" spans="6:6" s="43" customFormat="1">
      <c r="F191" s="9"/>
    </row>
    <row r="192" spans="6:6" s="43" customFormat="1">
      <c r="F192" s="9"/>
    </row>
    <row r="193" spans="6:6" s="43" customFormat="1">
      <c r="F193" s="9"/>
    </row>
    <row r="194" spans="6:6" s="43" customFormat="1">
      <c r="F194" s="9"/>
    </row>
    <row r="195" spans="6:6" s="43" customFormat="1">
      <c r="F195" s="9"/>
    </row>
    <row r="196" spans="6:6" s="43" customFormat="1">
      <c r="F196" s="9"/>
    </row>
    <row r="197" spans="6:6" s="43" customFormat="1">
      <c r="F197" s="9"/>
    </row>
    <row r="198" spans="6:6" s="43" customFormat="1">
      <c r="F198" s="9"/>
    </row>
    <row r="199" spans="6:6" s="43" customFormat="1">
      <c r="F199" s="9"/>
    </row>
    <row r="200" spans="6:6" s="43" customFormat="1">
      <c r="F200" s="9"/>
    </row>
    <row r="201" spans="6:6" s="43" customFormat="1">
      <c r="F201" s="9"/>
    </row>
    <row r="202" spans="6:6" s="43" customFormat="1">
      <c r="F202" s="9"/>
    </row>
    <row r="203" spans="6:6" s="43" customFormat="1">
      <c r="F203" s="9"/>
    </row>
    <row r="204" spans="6:6" s="43" customFormat="1">
      <c r="F204" s="9"/>
    </row>
    <row r="205" spans="6:6" s="43" customFormat="1">
      <c r="F205" s="9"/>
    </row>
    <row r="206" spans="6:6" s="43" customFormat="1">
      <c r="F206" s="9"/>
    </row>
    <row r="207" spans="6:6" s="43" customFormat="1">
      <c r="F207" s="9"/>
    </row>
    <row r="208" spans="6:6" s="43" customFormat="1">
      <c r="F208" s="9"/>
    </row>
    <row r="209" spans="6:6" s="43" customFormat="1">
      <c r="F209" s="9"/>
    </row>
    <row r="210" spans="6:6" s="43" customFormat="1">
      <c r="F210" s="9"/>
    </row>
    <row r="211" spans="6:6" s="43" customFormat="1">
      <c r="F211" s="9"/>
    </row>
    <row r="212" spans="6:6" s="43" customFormat="1">
      <c r="F212" s="9"/>
    </row>
    <row r="213" spans="6:6" s="43" customFormat="1">
      <c r="F213" s="9"/>
    </row>
    <row r="214" spans="6:6" s="43" customFormat="1">
      <c r="F214" s="9"/>
    </row>
    <row r="215" spans="6:6" s="43" customFormat="1">
      <c r="F215" s="9"/>
    </row>
    <row r="216" spans="6:6" s="43" customFormat="1">
      <c r="F216" s="9"/>
    </row>
    <row r="217" spans="6:6" s="43" customFormat="1">
      <c r="F217" s="9"/>
    </row>
    <row r="218" spans="6:6" s="43" customFormat="1">
      <c r="F218" s="9"/>
    </row>
    <row r="219" spans="6:6" s="43" customFormat="1">
      <c r="F219" s="9"/>
    </row>
    <row r="220" spans="6:6" s="43" customFormat="1">
      <c r="F220" s="9"/>
    </row>
    <row r="221" spans="6:6" s="43" customFormat="1">
      <c r="F221" s="9"/>
    </row>
    <row r="222" spans="6:6" s="43" customFormat="1">
      <c r="F222" s="9"/>
    </row>
    <row r="223" spans="6:6" s="43" customFormat="1">
      <c r="F223" s="9"/>
    </row>
    <row r="224" spans="6:6" s="43" customFormat="1">
      <c r="F224" s="9"/>
    </row>
    <row r="225" spans="6:6" s="43" customFormat="1">
      <c r="F225" s="9"/>
    </row>
    <row r="226" spans="6:6" s="43" customFormat="1">
      <c r="F226" s="9"/>
    </row>
    <row r="227" spans="6:6" s="43" customFormat="1">
      <c r="F227" s="9"/>
    </row>
    <row r="228" spans="6:6" s="43" customFormat="1">
      <c r="F228" s="9"/>
    </row>
    <row r="229" spans="6:6" s="43" customFormat="1">
      <c r="F229" s="9"/>
    </row>
    <row r="230" spans="6:6" s="43" customFormat="1">
      <c r="F230" s="9"/>
    </row>
    <row r="231" spans="6:6" s="43" customFormat="1">
      <c r="F231" s="9"/>
    </row>
    <row r="232" spans="6:6" s="43" customFormat="1">
      <c r="F232" s="9"/>
    </row>
    <row r="233" spans="6:6" s="43" customFormat="1">
      <c r="F233" s="9"/>
    </row>
    <row r="234" spans="6:6" s="43" customFormat="1">
      <c r="F234" s="9"/>
    </row>
    <row r="235" spans="6:6" s="43" customFormat="1">
      <c r="F235" s="9"/>
    </row>
    <row r="236" spans="6:6" s="43" customFormat="1">
      <c r="F236" s="9"/>
    </row>
    <row r="237" spans="6:6" s="43" customFormat="1">
      <c r="F237" s="9"/>
    </row>
    <row r="238" spans="6:6" s="43" customFormat="1">
      <c r="F238" s="9"/>
    </row>
    <row r="239" spans="6:6" s="43" customFormat="1">
      <c r="F239" s="9"/>
    </row>
    <row r="240" spans="6:6" s="43" customFormat="1">
      <c r="F240" s="9"/>
    </row>
    <row r="241" spans="6:6" s="43" customFormat="1">
      <c r="F241" s="9"/>
    </row>
    <row r="242" spans="6:6" s="43" customFormat="1">
      <c r="F242" s="9"/>
    </row>
    <row r="243" spans="6:6" s="43" customFormat="1">
      <c r="F243" s="9"/>
    </row>
    <row r="244" spans="6:6" s="43" customFormat="1">
      <c r="F244" s="9"/>
    </row>
    <row r="245" spans="6:6" s="43" customFormat="1">
      <c r="F245" s="9"/>
    </row>
    <row r="246" spans="6:6" s="43" customFormat="1">
      <c r="F246" s="9"/>
    </row>
    <row r="247" spans="6:6" s="43" customFormat="1">
      <c r="F247" s="9"/>
    </row>
    <row r="248" spans="6:6" s="43" customFormat="1">
      <c r="F248" s="9"/>
    </row>
    <row r="249" spans="6:6" s="43" customFormat="1">
      <c r="F249" s="9"/>
    </row>
    <row r="250" spans="6:6" s="43" customFormat="1">
      <c r="F250" s="9"/>
    </row>
    <row r="251" spans="6:6" s="43" customFormat="1">
      <c r="F251" s="9"/>
    </row>
    <row r="252" spans="6:6" s="43" customFormat="1">
      <c r="F252" s="9"/>
    </row>
    <row r="253" spans="6:6" s="43" customFormat="1">
      <c r="F253" s="9"/>
    </row>
    <row r="254" spans="6:6" s="43" customFormat="1">
      <c r="F254" s="9"/>
    </row>
    <row r="255" spans="6:6" s="43" customFormat="1">
      <c r="F255" s="9"/>
    </row>
    <row r="256" spans="6:6" s="43" customFormat="1">
      <c r="F256" s="9"/>
    </row>
    <row r="257" spans="6:6" s="43" customFormat="1">
      <c r="F257" s="9"/>
    </row>
    <row r="258" spans="6:6" s="43" customFormat="1">
      <c r="F258" s="9"/>
    </row>
    <row r="259" spans="6:6" s="43" customFormat="1">
      <c r="F259" s="9"/>
    </row>
    <row r="260" spans="6:6" s="43" customFormat="1">
      <c r="F260" s="9"/>
    </row>
    <row r="261" spans="6:6" s="43" customFormat="1">
      <c r="F261" s="9"/>
    </row>
    <row r="262" spans="6:6" s="43" customFormat="1">
      <c r="F262" s="9"/>
    </row>
    <row r="263" spans="6:6" s="43" customFormat="1">
      <c r="F263" s="9"/>
    </row>
    <row r="264" spans="6:6" s="43" customFormat="1">
      <c r="F264" s="9"/>
    </row>
    <row r="265" spans="6:6" s="43" customFormat="1">
      <c r="F265" s="9"/>
    </row>
    <row r="266" spans="6:6" s="43" customFormat="1">
      <c r="F266" s="9"/>
    </row>
    <row r="267" spans="6:6" s="43" customFormat="1">
      <c r="F267" s="9"/>
    </row>
    <row r="268" spans="6:6" s="43" customFormat="1">
      <c r="F268" s="9"/>
    </row>
    <row r="269" spans="6:6" s="43" customFormat="1">
      <c r="F269" s="9"/>
    </row>
    <row r="270" spans="6:6" s="43" customFormat="1">
      <c r="F270" s="9"/>
    </row>
    <row r="271" spans="6:6" s="43" customFormat="1">
      <c r="F271" s="9"/>
    </row>
    <row r="272" spans="6:6" s="43" customFormat="1">
      <c r="F272" s="9"/>
    </row>
    <row r="273" spans="6:6" s="43" customFormat="1">
      <c r="F273" s="9"/>
    </row>
    <row r="274" spans="6:6" s="43" customFormat="1">
      <c r="F274" s="9"/>
    </row>
    <row r="275" spans="6:6" s="43" customFormat="1">
      <c r="F275" s="9"/>
    </row>
    <row r="276" spans="6:6" s="43" customFormat="1">
      <c r="F276" s="9"/>
    </row>
    <row r="277" spans="6:6" s="43" customFormat="1">
      <c r="F277" s="9"/>
    </row>
    <row r="278" spans="6:6" s="43" customFormat="1">
      <c r="F278" s="9"/>
    </row>
    <row r="279" spans="6:6" s="43" customFormat="1">
      <c r="F279" s="9"/>
    </row>
    <row r="280" spans="6:6" s="43" customFormat="1">
      <c r="F280" s="9"/>
    </row>
    <row r="281" spans="6:6" s="43" customFormat="1">
      <c r="F281" s="9"/>
    </row>
    <row r="282" spans="6:6" s="43" customFormat="1">
      <c r="F282" s="9"/>
    </row>
    <row r="283" spans="6:6" s="43" customFormat="1">
      <c r="F283" s="9"/>
    </row>
    <row r="284" spans="6:6" s="43" customFormat="1">
      <c r="F284" s="9"/>
    </row>
    <row r="285" spans="6:6" s="43" customFormat="1">
      <c r="F285" s="9"/>
    </row>
    <row r="286" spans="6:6" s="43" customFormat="1">
      <c r="F286" s="9"/>
    </row>
    <row r="287" spans="6:6" s="43" customFormat="1">
      <c r="F287" s="9"/>
    </row>
    <row r="288" spans="6:6" s="43" customFormat="1">
      <c r="F288" s="9"/>
    </row>
    <row r="289" spans="6:6" s="43" customFormat="1">
      <c r="F289" s="9"/>
    </row>
    <row r="290" spans="6:6" s="43" customFormat="1">
      <c r="F290" s="9"/>
    </row>
    <row r="291" spans="6:6" s="43" customFormat="1">
      <c r="F291" s="9"/>
    </row>
    <row r="292" spans="6:6" s="43" customFormat="1">
      <c r="F292" s="9"/>
    </row>
    <row r="293" spans="6:6" s="43" customFormat="1">
      <c r="F293" s="9"/>
    </row>
    <row r="294" spans="6:6" s="43" customFormat="1">
      <c r="F294" s="9"/>
    </row>
    <row r="295" spans="6:6" s="43" customFormat="1">
      <c r="F295" s="9"/>
    </row>
    <row r="296" spans="6:6" s="43" customFormat="1">
      <c r="F296" s="9"/>
    </row>
    <row r="297" spans="6:6" s="43" customFormat="1">
      <c r="F297" s="9"/>
    </row>
    <row r="298" spans="6:6" s="43" customFormat="1">
      <c r="F298" s="9"/>
    </row>
    <row r="299" spans="6:6" s="43" customFormat="1">
      <c r="F299" s="9"/>
    </row>
    <row r="300" spans="6:6" s="43" customFormat="1">
      <c r="F300" s="9"/>
    </row>
    <row r="301" spans="6:6" s="43" customFormat="1">
      <c r="F301" s="9"/>
    </row>
    <row r="302" spans="6:6" s="43" customFormat="1">
      <c r="F302" s="9"/>
    </row>
    <row r="303" spans="6:6" s="43" customFormat="1">
      <c r="F303" s="9"/>
    </row>
    <row r="304" spans="6:6" s="43" customFormat="1">
      <c r="F304" s="9"/>
    </row>
    <row r="305" spans="6:6" s="43" customFormat="1">
      <c r="F305" s="9"/>
    </row>
    <row r="306" spans="6:6" s="43" customFormat="1">
      <c r="F306" s="9"/>
    </row>
    <row r="307" spans="6:6" s="43" customFormat="1">
      <c r="F307" s="9"/>
    </row>
    <row r="308" spans="6:6" s="43" customFormat="1">
      <c r="F308" s="9"/>
    </row>
    <row r="309" spans="6:6" s="43" customFormat="1">
      <c r="F309" s="9"/>
    </row>
    <row r="310" spans="6:6" s="43" customFormat="1">
      <c r="F310" s="9"/>
    </row>
    <row r="311" spans="6:6" s="43" customFormat="1">
      <c r="F311" s="9"/>
    </row>
    <row r="312" spans="6:6" s="43" customFormat="1">
      <c r="F312" s="9"/>
    </row>
  </sheetData>
  <mergeCells count="13">
    <mergeCell ref="A35:F35"/>
    <mergeCell ref="A36:F36"/>
    <mergeCell ref="E2:F2"/>
    <mergeCell ref="B2:C2"/>
    <mergeCell ref="A27:F27"/>
    <mergeCell ref="A26:F26"/>
    <mergeCell ref="A29:F29"/>
    <mergeCell ref="A28:F28"/>
    <mergeCell ref="A33:F33"/>
    <mergeCell ref="A30:F30"/>
    <mergeCell ref="A32:F32"/>
    <mergeCell ref="A31:F31"/>
    <mergeCell ref="A34:F34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8B99D-E5C1-4B6A-BAC0-0C23DA50F0FF}">
  <dimension ref="A1:G24"/>
  <sheetViews>
    <sheetView zoomScale="150" zoomScaleNormal="150" workbookViewId="0">
      <selection activeCell="A25" sqref="A25:XFD25"/>
    </sheetView>
  </sheetViews>
  <sheetFormatPr defaultRowHeight="14.4"/>
  <cols>
    <col min="1" max="1" width="27.44140625" customWidth="1"/>
  </cols>
  <sheetData>
    <row r="1" spans="1:7">
      <c r="A1" s="3" t="s">
        <v>138</v>
      </c>
      <c r="B1" s="3"/>
      <c r="C1" s="3"/>
      <c r="D1" s="3"/>
      <c r="E1" s="3"/>
      <c r="F1" s="3"/>
      <c r="G1" s="3"/>
    </row>
    <row r="2" spans="1:7">
      <c r="A2" s="3" t="s">
        <v>32</v>
      </c>
      <c r="B2" s="3" t="s">
        <v>28</v>
      </c>
      <c r="C2" s="3" t="s">
        <v>10</v>
      </c>
      <c r="D2" s="3" t="s">
        <v>139</v>
      </c>
      <c r="E2" s="3" t="s">
        <v>12</v>
      </c>
      <c r="F2" s="3" t="s">
        <v>13</v>
      </c>
      <c r="G2" s="3" t="s">
        <v>140</v>
      </c>
    </row>
    <row r="3" spans="1:7">
      <c r="A3" t="s">
        <v>15</v>
      </c>
      <c r="B3" s="2">
        <v>1480</v>
      </c>
      <c r="C3" s="2">
        <v>1530</v>
      </c>
      <c r="D3" s="2">
        <v>1580</v>
      </c>
      <c r="E3" s="2">
        <v>1670</v>
      </c>
      <c r="F3" s="2">
        <v>1760</v>
      </c>
      <c r="G3" s="2">
        <v>2140</v>
      </c>
    </row>
    <row r="4" spans="1:7">
      <c r="A4" s="2" t="s">
        <v>142</v>
      </c>
      <c r="B4" s="2">
        <v>830</v>
      </c>
      <c r="C4" s="2"/>
      <c r="D4" s="2"/>
      <c r="E4" s="2"/>
      <c r="F4" s="2"/>
      <c r="G4" s="2"/>
    </row>
    <row r="5" spans="1:7">
      <c r="A5" s="2" t="s">
        <v>143</v>
      </c>
      <c r="B5" s="2"/>
      <c r="C5" s="2"/>
      <c r="D5" s="2">
        <v>150</v>
      </c>
      <c r="E5" s="2"/>
      <c r="F5" s="2"/>
      <c r="G5" s="2"/>
    </row>
    <row r="6" spans="1:7" s="8" customFormat="1">
      <c r="A6" s="7" t="s">
        <v>37</v>
      </c>
      <c r="B6" s="7">
        <f t="shared" ref="B6:G6" si="0">SUM(B3:B5)</f>
        <v>2310</v>
      </c>
      <c r="C6" s="7">
        <f t="shared" si="0"/>
        <v>1530</v>
      </c>
      <c r="D6" s="7">
        <f t="shared" si="0"/>
        <v>1730</v>
      </c>
      <c r="E6" s="7">
        <f t="shared" si="0"/>
        <v>1670</v>
      </c>
      <c r="F6" s="7">
        <f t="shared" si="0"/>
        <v>1760</v>
      </c>
      <c r="G6" s="7">
        <f t="shared" si="0"/>
        <v>2140</v>
      </c>
    </row>
    <row r="7" spans="1:7">
      <c r="A7" s="3" t="s">
        <v>47</v>
      </c>
      <c r="B7" s="2"/>
      <c r="C7" s="2"/>
      <c r="D7" s="2"/>
      <c r="E7" s="2"/>
      <c r="F7" s="2"/>
      <c r="G7" s="2"/>
    </row>
    <row r="8" spans="1:7">
      <c r="A8" s="2" t="s">
        <v>141</v>
      </c>
      <c r="B8" s="2">
        <v>890</v>
      </c>
      <c r="C8" s="2">
        <v>1040</v>
      </c>
      <c r="D8" s="2">
        <v>1190</v>
      </c>
      <c r="E8" s="2">
        <v>1260</v>
      </c>
      <c r="F8" s="2">
        <v>1350</v>
      </c>
      <c r="G8" s="2">
        <v>1670</v>
      </c>
    </row>
    <row r="9" spans="1:7">
      <c r="A9" s="2" t="s">
        <v>143</v>
      </c>
      <c r="B9" s="2"/>
      <c r="C9" s="2"/>
      <c r="D9" s="2">
        <v>750</v>
      </c>
      <c r="E9" s="2"/>
      <c r="F9" s="2"/>
      <c r="G9" s="2"/>
    </row>
    <row r="10" spans="1:7">
      <c r="A10" s="2" t="s">
        <v>144</v>
      </c>
      <c r="B10" s="2">
        <v>500</v>
      </c>
      <c r="C10" s="2">
        <v>500</v>
      </c>
      <c r="D10" s="2">
        <v>500</v>
      </c>
      <c r="E10" s="2">
        <v>500</v>
      </c>
      <c r="F10" s="2">
        <v>500</v>
      </c>
      <c r="G10" s="2">
        <v>500</v>
      </c>
    </row>
    <row r="11" spans="1:7">
      <c r="A11" s="2" t="s">
        <v>145</v>
      </c>
      <c r="B11" s="2">
        <v>180</v>
      </c>
      <c r="C11" s="2">
        <v>180</v>
      </c>
      <c r="D11" s="2">
        <v>180</v>
      </c>
      <c r="E11" s="2">
        <v>270</v>
      </c>
      <c r="F11" s="2">
        <v>270</v>
      </c>
      <c r="G11" s="2">
        <v>270</v>
      </c>
    </row>
    <row r="12" spans="1:7" s="8" customFormat="1">
      <c r="A12" s="7" t="s">
        <v>72</v>
      </c>
      <c r="B12" s="7">
        <f t="shared" ref="B12:G12" si="1">SUM(B8:B11)</f>
        <v>1570</v>
      </c>
      <c r="C12" s="7">
        <f t="shared" si="1"/>
        <v>1720</v>
      </c>
      <c r="D12" s="7">
        <f t="shared" si="1"/>
        <v>2620</v>
      </c>
      <c r="E12" s="7">
        <f t="shared" si="1"/>
        <v>2030</v>
      </c>
      <c r="F12" s="7">
        <f t="shared" si="1"/>
        <v>2120</v>
      </c>
      <c r="G12" s="7">
        <f t="shared" si="1"/>
        <v>2440</v>
      </c>
    </row>
    <row r="13" spans="1:7">
      <c r="A13" s="2" t="s">
        <v>104</v>
      </c>
      <c r="B13" s="2">
        <v>-750</v>
      </c>
      <c r="C13" s="2">
        <f>B15</f>
        <v>-10</v>
      </c>
      <c r="D13" s="2">
        <f t="shared" ref="D13:G13" si="2">C15</f>
        <v>-200</v>
      </c>
      <c r="E13" s="2">
        <f t="shared" si="2"/>
        <v>-1090</v>
      </c>
      <c r="F13" s="2">
        <f t="shared" si="2"/>
        <v>-1450</v>
      </c>
      <c r="G13" s="2">
        <f t="shared" si="2"/>
        <v>-1810</v>
      </c>
    </row>
    <row r="14" spans="1:7">
      <c r="A14" s="2" t="s">
        <v>262</v>
      </c>
      <c r="B14" s="2">
        <f t="shared" ref="B14:G14" si="3">B6-B12</f>
        <v>740</v>
      </c>
      <c r="C14" s="2">
        <f t="shared" si="3"/>
        <v>-190</v>
      </c>
      <c r="D14" s="2">
        <f t="shared" si="3"/>
        <v>-890</v>
      </c>
      <c r="E14" s="2">
        <f t="shared" si="3"/>
        <v>-360</v>
      </c>
      <c r="F14" s="2">
        <f t="shared" si="3"/>
        <v>-360</v>
      </c>
      <c r="G14" s="2">
        <f t="shared" si="3"/>
        <v>-300</v>
      </c>
    </row>
    <row r="15" spans="1:7">
      <c r="A15" s="2" t="s">
        <v>105</v>
      </c>
      <c r="B15" s="2">
        <f>B13+B14</f>
        <v>-10</v>
      </c>
      <c r="C15" s="2">
        <f t="shared" ref="C15:G15" si="4">C13+C14</f>
        <v>-200</v>
      </c>
      <c r="D15" s="2">
        <f t="shared" si="4"/>
        <v>-1090</v>
      </c>
      <c r="E15" s="2">
        <f t="shared" si="4"/>
        <v>-1450</v>
      </c>
      <c r="F15" s="2">
        <f t="shared" si="4"/>
        <v>-1810</v>
      </c>
      <c r="G15" s="2">
        <f t="shared" si="4"/>
        <v>-2110</v>
      </c>
    </row>
    <row r="16" spans="1:7" ht="15.6">
      <c r="A16" s="95" t="s">
        <v>266</v>
      </c>
      <c r="B16" s="95"/>
      <c r="C16" s="95"/>
      <c r="D16" s="95"/>
      <c r="E16" s="95"/>
      <c r="F16" s="95"/>
      <c r="G16" s="95"/>
    </row>
    <row r="17" spans="1:4" ht="15.6">
      <c r="A17" s="57" t="s">
        <v>211</v>
      </c>
    </row>
    <row r="18" spans="1:4" ht="15.6">
      <c r="A18" s="12" t="s">
        <v>212</v>
      </c>
    </row>
    <row r="19" spans="1:4" ht="15.6">
      <c r="A19" s="12" t="s">
        <v>213</v>
      </c>
    </row>
    <row r="20" spans="1:4" ht="15.6">
      <c r="A20" s="12" t="s">
        <v>214</v>
      </c>
    </row>
    <row r="21" spans="1:4" ht="15.6">
      <c r="A21" s="167" t="s">
        <v>268</v>
      </c>
      <c r="B21" s="167"/>
      <c r="C21" s="167"/>
      <c r="D21" s="167"/>
    </row>
    <row r="22" spans="1:4" ht="15.6">
      <c r="A22" s="12" t="s">
        <v>215</v>
      </c>
    </row>
    <row r="23" spans="1:4" ht="15.6">
      <c r="A23" s="57" t="s">
        <v>267</v>
      </c>
    </row>
    <row r="24" spans="1:4" ht="15.6">
      <c r="A24" s="57" t="s">
        <v>269</v>
      </c>
    </row>
  </sheetData>
  <mergeCells count="1">
    <mergeCell ref="A21:D21"/>
  </mergeCells>
  <phoneticPr fontId="3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E9ABB-7A64-46D3-A3EE-01010CE70EA9}">
  <dimension ref="A1:K16"/>
  <sheetViews>
    <sheetView workbookViewId="0">
      <selection activeCell="A20" sqref="A20"/>
    </sheetView>
  </sheetViews>
  <sheetFormatPr defaultRowHeight="14.4"/>
  <cols>
    <col min="1" max="1" width="28.21875" customWidth="1"/>
    <col min="2" max="2" width="8.77734375" style="34"/>
    <col min="3" max="4" width="10.33203125" style="34" bestFit="1" customWidth="1"/>
    <col min="5" max="6" width="11.33203125" style="34" bestFit="1" customWidth="1"/>
    <col min="7" max="10" width="12.33203125" style="34" bestFit="1" customWidth="1"/>
    <col min="11" max="11" width="8.77734375" style="34"/>
  </cols>
  <sheetData>
    <row r="1" spans="1:11">
      <c r="A1" s="2"/>
      <c r="B1" s="36"/>
      <c r="C1" s="36">
        <v>10</v>
      </c>
      <c r="D1" s="36">
        <v>30</v>
      </c>
      <c r="E1" s="36">
        <v>100</v>
      </c>
      <c r="F1" s="36">
        <v>200</v>
      </c>
      <c r="G1" s="36">
        <v>500</v>
      </c>
      <c r="H1" s="36">
        <v>1000</v>
      </c>
      <c r="I1" s="36">
        <v>1200</v>
      </c>
      <c r="J1" s="36">
        <v>1400</v>
      </c>
    </row>
    <row r="2" spans="1:11">
      <c r="A2" s="4" t="s">
        <v>146</v>
      </c>
      <c r="B2" s="115" t="s">
        <v>3</v>
      </c>
      <c r="C2" s="115" t="s">
        <v>4</v>
      </c>
      <c r="D2" s="115" t="s">
        <v>5</v>
      </c>
      <c r="E2" s="115" t="s">
        <v>6</v>
      </c>
      <c r="F2" s="115" t="s">
        <v>7</v>
      </c>
      <c r="G2" s="115" t="s">
        <v>8</v>
      </c>
      <c r="H2" s="115" t="s">
        <v>9</v>
      </c>
      <c r="I2" s="115" t="s">
        <v>10</v>
      </c>
      <c r="J2" s="115" t="s">
        <v>11</v>
      </c>
    </row>
    <row r="3" spans="1:11" s="11" customFormat="1">
      <c r="A3" s="5" t="s">
        <v>32</v>
      </c>
      <c r="B3" s="56" t="s">
        <v>122</v>
      </c>
      <c r="C3" s="56" t="s">
        <v>123</v>
      </c>
      <c r="D3" s="56" t="s">
        <v>147</v>
      </c>
      <c r="E3" s="56" t="s">
        <v>148</v>
      </c>
      <c r="F3" s="56" t="s">
        <v>149</v>
      </c>
      <c r="G3" s="56" t="s">
        <v>150</v>
      </c>
      <c r="H3" s="56" t="s">
        <v>151</v>
      </c>
      <c r="I3" s="56" t="s">
        <v>152</v>
      </c>
      <c r="J3" s="56" t="s">
        <v>153</v>
      </c>
      <c r="K3" s="35"/>
    </row>
    <row r="4" spans="1:11">
      <c r="A4" s="2" t="s">
        <v>154</v>
      </c>
      <c r="B4" s="36"/>
      <c r="C4" s="36">
        <f>C1*25000</f>
        <v>250000</v>
      </c>
      <c r="D4" s="36">
        <f>D1*25000</f>
        <v>750000</v>
      </c>
      <c r="E4" s="36">
        <f t="shared" ref="E4:J4" si="0">E1*25000</f>
        <v>2500000</v>
      </c>
      <c r="F4" s="36">
        <f t="shared" si="0"/>
        <v>5000000</v>
      </c>
      <c r="G4" s="36">
        <f t="shared" si="0"/>
        <v>12500000</v>
      </c>
      <c r="H4" s="36">
        <f t="shared" si="0"/>
        <v>25000000</v>
      </c>
      <c r="I4" s="36">
        <f t="shared" si="0"/>
        <v>30000000</v>
      </c>
      <c r="J4" s="36">
        <f t="shared" si="0"/>
        <v>35000000</v>
      </c>
    </row>
    <row r="5" spans="1:11">
      <c r="A5" s="2"/>
      <c r="B5" s="36"/>
      <c r="C5" s="36"/>
      <c r="D5" s="36"/>
      <c r="E5" s="36"/>
      <c r="F5" s="36"/>
      <c r="G5" s="36"/>
      <c r="H5" s="36"/>
      <c r="I5" s="36"/>
      <c r="J5" s="36"/>
    </row>
    <row r="6" spans="1:11" s="11" customFormat="1">
      <c r="A6" s="5" t="s">
        <v>37</v>
      </c>
      <c r="B6" s="37">
        <f>SUM(B4:B5)</f>
        <v>0</v>
      </c>
      <c r="C6" s="37">
        <f t="shared" ref="C6:J6" si="1">SUM(C4:C5)</f>
        <v>250000</v>
      </c>
      <c r="D6" s="37">
        <f t="shared" si="1"/>
        <v>750000</v>
      </c>
      <c r="E6" s="37">
        <f t="shared" si="1"/>
        <v>2500000</v>
      </c>
      <c r="F6" s="37">
        <f t="shared" si="1"/>
        <v>5000000</v>
      </c>
      <c r="G6" s="37">
        <f t="shared" si="1"/>
        <v>12500000</v>
      </c>
      <c r="H6" s="37">
        <f t="shared" si="1"/>
        <v>25000000</v>
      </c>
      <c r="I6" s="37">
        <f t="shared" si="1"/>
        <v>30000000</v>
      </c>
      <c r="J6" s="37">
        <f t="shared" si="1"/>
        <v>35000000</v>
      </c>
      <c r="K6" s="35"/>
    </row>
    <row r="7" spans="1:11">
      <c r="A7" s="5" t="s">
        <v>125</v>
      </c>
      <c r="B7" s="36"/>
      <c r="C7" s="36"/>
      <c r="D7" s="36"/>
      <c r="E7" s="36"/>
      <c r="F7" s="36"/>
      <c r="G7" s="36"/>
      <c r="H7" s="36"/>
      <c r="I7" s="36"/>
      <c r="J7" s="36"/>
    </row>
    <row r="8" spans="1:11">
      <c r="A8" s="2" t="s">
        <v>155</v>
      </c>
      <c r="B8" s="36">
        <f>C1*10000</f>
        <v>100000</v>
      </c>
      <c r="C8" s="36">
        <f>D1*10000</f>
        <v>300000</v>
      </c>
      <c r="D8" s="36">
        <f t="shared" ref="D8:I8" si="2">E1*10000</f>
        <v>1000000</v>
      </c>
      <c r="E8" s="36">
        <f t="shared" si="2"/>
        <v>2000000</v>
      </c>
      <c r="F8" s="36">
        <f t="shared" si="2"/>
        <v>5000000</v>
      </c>
      <c r="G8" s="36">
        <f t="shared" si="2"/>
        <v>10000000</v>
      </c>
      <c r="H8" s="36">
        <f t="shared" si="2"/>
        <v>12000000</v>
      </c>
      <c r="I8" s="36">
        <f t="shared" si="2"/>
        <v>14000000</v>
      </c>
      <c r="J8" s="36"/>
    </row>
    <row r="9" spans="1:11">
      <c r="A9" s="2" t="s">
        <v>156</v>
      </c>
      <c r="B9" s="36">
        <f t="shared" ref="B9:I9" si="3">C1*2000</f>
        <v>20000</v>
      </c>
      <c r="C9" s="36">
        <f t="shared" si="3"/>
        <v>60000</v>
      </c>
      <c r="D9" s="36">
        <f t="shared" si="3"/>
        <v>200000</v>
      </c>
      <c r="E9" s="36">
        <f t="shared" si="3"/>
        <v>400000</v>
      </c>
      <c r="F9" s="36">
        <f t="shared" si="3"/>
        <v>1000000</v>
      </c>
      <c r="G9" s="36">
        <f t="shared" si="3"/>
        <v>2000000</v>
      </c>
      <c r="H9" s="36">
        <f t="shared" si="3"/>
        <v>2400000</v>
      </c>
      <c r="I9" s="36">
        <f t="shared" si="3"/>
        <v>2800000</v>
      </c>
      <c r="J9" s="36"/>
    </row>
    <row r="10" spans="1:11">
      <c r="A10" s="2" t="s">
        <v>157</v>
      </c>
      <c r="B10" s="36">
        <v>400000</v>
      </c>
      <c r="C10" s="36">
        <v>400000</v>
      </c>
      <c r="D10" s="36">
        <v>400000</v>
      </c>
      <c r="E10" s="36">
        <v>400000</v>
      </c>
      <c r="F10" s="36">
        <v>400000</v>
      </c>
      <c r="G10" s="36">
        <v>400000</v>
      </c>
      <c r="H10" s="36">
        <v>400000</v>
      </c>
      <c r="I10" s="36">
        <v>400000</v>
      </c>
      <c r="J10" s="36">
        <v>400000</v>
      </c>
    </row>
    <row r="11" spans="1:11">
      <c r="A11" s="2"/>
      <c r="B11" s="36"/>
      <c r="C11" s="36"/>
      <c r="D11" s="36"/>
      <c r="E11" s="36"/>
      <c r="F11" s="36"/>
      <c r="G11" s="36"/>
      <c r="H11" s="36"/>
      <c r="I11" s="36"/>
      <c r="J11" s="36"/>
    </row>
    <row r="12" spans="1:11" s="11" customFormat="1">
      <c r="A12" s="5" t="s">
        <v>40</v>
      </c>
      <c r="B12" s="37">
        <f t="shared" ref="B12:J12" si="4">SUM(B8:B11)</f>
        <v>520000</v>
      </c>
      <c r="C12" s="37">
        <f t="shared" si="4"/>
        <v>760000</v>
      </c>
      <c r="D12" s="37">
        <f t="shared" si="4"/>
        <v>1600000</v>
      </c>
      <c r="E12" s="37">
        <f t="shared" si="4"/>
        <v>2800000</v>
      </c>
      <c r="F12" s="37">
        <f t="shared" si="4"/>
        <v>6400000</v>
      </c>
      <c r="G12" s="37">
        <f t="shared" si="4"/>
        <v>12400000</v>
      </c>
      <c r="H12" s="37">
        <f t="shared" si="4"/>
        <v>14800000</v>
      </c>
      <c r="I12" s="37">
        <f t="shared" si="4"/>
        <v>17200000</v>
      </c>
      <c r="J12" s="37">
        <f t="shared" si="4"/>
        <v>400000</v>
      </c>
      <c r="K12" s="35"/>
    </row>
    <row r="13" spans="1:11">
      <c r="A13" s="2" t="s">
        <v>104</v>
      </c>
      <c r="B13" s="36">
        <v>1000000</v>
      </c>
      <c r="C13" s="36">
        <f>B15</f>
        <v>480000</v>
      </c>
      <c r="D13" s="36">
        <f>C15</f>
        <v>-30000</v>
      </c>
      <c r="E13" s="36">
        <f t="shared" ref="E13:J13" si="5">D15</f>
        <v>-880000</v>
      </c>
      <c r="F13" s="36">
        <f t="shared" si="5"/>
        <v>-1180000</v>
      </c>
      <c r="G13" s="36">
        <f t="shared" si="5"/>
        <v>-2580000</v>
      </c>
      <c r="H13" s="36">
        <f t="shared" si="5"/>
        <v>-2480000</v>
      </c>
      <c r="I13" s="36">
        <f t="shared" si="5"/>
        <v>7720000</v>
      </c>
      <c r="J13" s="36">
        <f t="shared" si="5"/>
        <v>20520000</v>
      </c>
    </row>
    <row r="14" spans="1:11">
      <c r="A14" s="2" t="s">
        <v>262</v>
      </c>
      <c r="B14" s="36">
        <f t="shared" ref="B14:J14" si="6">B6-B12</f>
        <v>-520000</v>
      </c>
      <c r="C14" s="36">
        <f t="shared" si="6"/>
        <v>-510000</v>
      </c>
      <c r="D14" s="36">
        <f t="shared" si="6"/>
        <v>-850000</v>
      </c>
      <c r="E14" s="36">
        <f t="shared" si="6"/>
        <v>-300000</v>
      </c>
      <c r="F14" s="36">
        <f t="shared" si="6"/>
        <v>-1400000</v>
      </c>
      <c r="G14" s="36">
        <f t="shared" si="6"/>
        <v>100000</v>
      </c>
      <c r="H14" s="36">
        <f t="shared" si="6"/>
        <v>10200000</v>
      </c>
      <c r="I14" s="36">
        <f t="shared" si="6"/>
        <v>12800000</v>
      </c>
      <c r="J14" s="36">
        <f t="shared" si="6"/>
        <v>34600000</v>
      </c>
    </row>
    <row r="15" spans="1:11" s="47" customFormat="1" ht="17.399999999999999">
      <c r="A15" s="48" t="s">
        <v>105</v>
      </c>
      <c r="B15" s="60">
        <f>B13+B14</f>
        <v>480000</v>
      </c>
      <c r="C15" s="60">
        <f t="shared" ref="C15:J15" si="7">C13+C14</f>
        <v>-30000</v>
      </c>
      <c r="D15" s="60">
        <f t="shared" si="7"/>
        <v>-880000</v>
      </c>
      <c r="E15" s="60">
        <f t="shared" si="7"/>
        <v>-1180000</v>
      </c>
      <c r="F15" s="60">
        <f t="shared" si="7"/>
        <v>-2580000</v>
      </c>
      <c r="G15" s="60">
        <f t="shared" si="7"/>
        <v>-2480000</v>
      </c>
      <c r="H15" s="60">
        <f t="shared" si="7"/>
        <v>7720000</v>
      </c>
      <c r="I15" s="60">
        <f t="shared" si="7"/>
        <v>20520000</v>
      </c>
      <c r="J15" s="60">
        <f t="shared" si="7"/>
        <v>55120000</v>
      </c>
      <c r="K15" s="61"/>
    </row>
    <row r="16" spans="1:11">
      <c r="A16" s="2"/>
      <c r="B16" s="36"/>
      <c r="C16" s="36"/>
      <c r="D16" s="36"/>
      <c r="E16" s="36"/>
      <c r="F16" s="36"/>
      <c r="G16" s="36"/>
      <c r="H16" s="36"/>
      <c r="I16" s="36"/>
      <c r="J16" s="36"/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9CAC0-DE38-482A-AB97-8324D8DB2642}">
  <dimension ref="A1:Y213"/>
  <sheetViews>
    <sheetView topLeftCell="B1" zoomScaleNormal="100" workbookViewId="0">
      <selection activeCell="A22" sqref="A22"/>
    </sheetView>
  </sheetViews>
  <sheetFormatPr defaultRowHeight="14.4"/>
  <cols>
    <col min="1" max="1" width="32.33203125" style="2" customWidth="1"/>
    <col min="2" max="2" width="11.77734375" style="39" customWidth="1"/>
    <col min="3" max="3" width="11.77734375" style="40" customWidth="1"/>
    <col min="4" max="4" width="11.77734375" style="39" customWidth="1"/>
    <col min="5" max="5" width="11.77734375" style="40" customWidth="1"/>
    <col min="6" max="6" width="11.77734375" style="39" customWidth="1"/>
    <col min="7" max="7" width="11.77734375" style="40" customWidth="1"/>
    <col min="8" max="8" width="4.21875" style="40" customWidth="1"/>
    <col min="9" max="9" width="24.77734375" style="39" customWidth="1"/>
    <col min="10" max="10" width="11.77734375" style="40" customWidth="1"/>
    <col min="11" max="11" width="11.77734375" style="39" customWidth="1"/>
    <col min="12" max="12" width="11.77734375" style="40" customWidth="1"/>
    <col min="13" max="15" width="11.77734375" style="39" customWidth="1"/>
    <col min="16" max="16" width="11.6640625" style="39" customWidth="1"/>
    <col min="17" max="17" width="13.44140625" style="39" bestFit="1" customWidth="1"/>
    <col min="18" max="18" width="12.21875" style="39" customWidth="1"/>
    <col min="19" max="19" width="10.21875" style="39" bestFit="1" customWidth="1"/>
    <col min="20" max="20" width="13.44140625" style="39" bestFit="1" customWidth="1"/>
    <col min="21" max="21" width="13.77734375" style="39" customWidth="1"/>
    <col min="22" max="22" width="12.6640625" style="39" customWidth="1"/>
    <col min="23" max="23" width="11.6640625" style="39" customWidth="1"/>
    <col min="24" max="24" width="12.88671875" style="39" customWidth="1"/>
    <col min="25" max="25" width="8.88671875" style="38"/>
  </cols>
  <sheetData>
    <row r="1" spans="1:25" s="43" customFormat="1" ht="21">
      <c r="A1" s="171" t="s">
        <v>245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3"/>
      <c r="P1" s="62"/>
      <c r="Q1" s="41"/>
      <c r="R1" s="41"/>
      <c r="S1" s="41"/>
      <c r="T1" s="41"/>
      <c r="U1" s="41"/>
      <c r="V1" s="41"/>
      <c r="W1" s="41"/>
      <c r="X1" s="41"/>
      <c r="Y1" s="42"/>
    </row>
    <row r="2" spans="1:25" s="43" customFormat="1" ht="18">
      <c r="A2" s="117"/>
      <c r="B2" s="168" t="s">
        <v>246</v>
      </c>
      <c r="C2" s="169"/>
      <c r="D2" s="169"/>
      <c r="E2" s="169"/>
      <c r="F2" s="169"/>
      <c r="G2" s="170"/>
      <c r="H2" s="133"/>
      <c r="J2" s="168" t="s">
        <v>163</v>
      </c>
      <c r="K2" s="169"/>
      <c r="L2" s="169"/>
      <c r="M2" s="169"/>
      <c r="N2" s="169"/>
      <c r="O2" s="170"/>
      <c r="P2" s="62"/>
      <c r="Q2" s="41"/>
      <c r="R2" s="41"/>
      <c r="S2" s="41"/>
      <c r="T2" s="41"/>
      <c r="U2" s="41"/>
      <c r="V2" s="41"/>
      <c r="W2" s="41"/>
      <c r="X2" s="41"/>
      <c r="Y2" s="42"/>
    </row>
    <row r="3" spans="1:25" s="43" customFormat="1" ht="15.6">
      <c r="A3" s="117"/>
      <c r="B3" s="118" t="s">
        <v>3</v>
      </c>
      <c r="C3" s="118" t="s">
        <v>4</v>
      </c>
      <c r="D3" s="118" t="s">
        <v>5</v>
      </c>
      <c r="E3" s="118" t="s">
        <v>6</v>
      </c>
      <c r="F3" s="118" t="s">
        <v>7</v>
      </c>
      <c r="G3" s="118" t="s">
        <v>55</v>
      </c>
      <c r="H3" s="135"/>
      <c r="I3" s="118"/>
      <c r="J3" s="118" t="s">
        <v>3</v>
      </c>
      <c r="K3" s="118" t="s">
        <v>4</v>
      </c>
      <c r="L3" s="118" t="s">
        <v>5</v>
      </c>
      <c r="M3" s="118" t="s">
        <v>6</v>
      </c>
      <c r="N3" s="118" t="s">
        <v>7</v>
      </c>
      <c r="O3" s="118" t="s">
        <v>55</v>
      </c>
      <c r="P3" s="62"/>
      <c r="Q3" s="41"/>
      <c r="R3" s="41"/>
      <c r="S3" s="41"/>
      <c r="T3" s="41"/>
      <c r="U3" s="41"/>
      <c r="V3" s="41"/>
      <c r="W3" s="41"/>
      <c r="X3" s="41"/>
      <c r="Y3" s="42"/>
    </row>
    <row r="4" spans="1:25" s="43" customFormat="1" ht="15.6">
      <c r="A4" s="123" t="s">
        <v>297</v>
      </c>
      <c r="B4" s="118"/>
      <c r="C4" s="118"/>
      <c r="D4" s="118"/>
      <c r="E4" s="118"/>
      <c r="F4" s="118"/>
      <c r="G4" s="118"/>
      <c r="H4" s="135"/>
      <c r="I4" s="119" t="s">
        <v>301</v>
      </c>
      <c r="J4" s="119"/>
      <c r="K4" s="119"/>
      <c r="L4" s="119"/>
      <c r="M4" s="119"/>
      <c r="N4" s="119"/>
      <c r="O4" s="119"/>
      <c r="P4" s="62"/>
      <c r="Q4" s="41"/>
      <c r="R4" s="41"/>
      <c r="S4" s="41"/>
      <c r="T4" s="41"/>
      <c r="U4" s="41"/>
      <c r="V4" s="41"/>
      <c r="W4" s="41"/>
      <c r="X4" s="41"/>
      <c r="Y4" s="42"/>
    </row>
    <row r="5" spans="1:25" s="43" customFormat="1" ht="15.6">
      <c r="A5" s="63" t="s">
        <v>298</v>
      </c>
      <c r="B5" s="119">
        <v>360000</v>
      </c>
      <c r="C5" s="119">
        <v>360000</v>
      </c>
      <c r="D5" s="119">
        <v>360000</v>
      </c>
      <c r="E5" s="119">
        <v>600000</v>
      </c>
      <c r="F5" s="119">
        <v>600000</v>
      </c>
      <c r="G5" s="119">
        <v>600000</v>
      </c>
      <c r="H5" s="136"/>
      <c r="I5" s="119" t="s">
        <v>247</v>
      </c>
      <c r="J5" s="119">
        <v>300000</v>
      </c>
      <c r="K5" s="119">
        <v>420000</v>
      </c>
      <c r="L5" s="119">
        <v>600000</v>
      </c>
      <c r="M5" s="119">
        <v>420000</v>
      </c>
      <c r="N5" s="119">
        <v>300000</v>
      </c>
      <c r="O5" s="119">
        <v>780000</v>
      </c>
      <c r="P5" s="62"/>
      <c r="Q5" s="41"/>
      <c r="R5" s="41"/>
      <c r="S5" s="41"/>
      <c r="T5" s="41"/>
      <c r="U5" s="41"/>
      <c r="V5" s="41"/>
      <c r="W5" s="41"/>
      <c r="X5" s="41"/>
      <c r="Y5" s="42"/>
    </row>
    <row r="6" spans="1:25" s="43" customFormat="1" ht="15.6">
      <c r="A6" s="63" t="s">
        <v>303</v>
      </c>
      <c r="B6" s="119"/>
      <c r="C6" s="119">
        <v>240000</v>
      </c>
      <c r="D6" s="119">
        <v>240000</v>
      </c>
      <c r="E6" s="119">
        <v>240000</v>
      </c>
      <c r="F6" s="119">
        <v>400000</v>
      </c>
      <c r="G6" s="119">
        <v>400000</v>
      </c>
      <c r="H6" s="136"/>
      <c r="I6" s="119" t="s">
        <v>217</v>
      </c>
      <c r="J6" s="119"/>
      <c r="K6" s="119">
        <v>200000</v>
      </c>
      <c r="L6" s="119">
        <v>280000</v>
      </c>
      <c r="M6" s="119">
        <v>400000</v>
      </c>
      <c r="N6" s="119">
        <v>280000</v>
      </c>
      <c r="O6" s="119">
        <v>200000</v>
      </c>
      <c r="P6" s="62"/>
      <c r="Q6" s="41"/>
      <c r="R6" s="41"/>
      <c r="S6" s="41"/>
      <c r="T6" s="41"/>
      <c r="U6" s="41"/>
      <c r="V6" s="41"/>
      <c r="W6" s="41"/>
      <c r="X6" s="41"/>
      <c r="Y6" s="42"/>
    </row>
    <row r="7" spans="1:25" s="43" customFormat="1" ht="15.6">
      <c r="A7" s="121" t="s">
        <v>299</v>
      </c>
      <c r="B7" s="122">
        <f>SUM(B5:B6)</f>
        <v>360000</v>
      </c>
      <c r="C7" s="122">
        <f t="shared" ref="C7:F7" si="0">SUM(C5:C6)</f>
        <v>600000</v>
      </c>
      <c r="D7" s="122">
        <f t="shared" si="0"/>
        <v>600000</v>
      </c>
      <c r="E7" s="122">
        <f t="shared" si="0"/>
        <v>840000</v>
      </c>
      <c r="F7" s="122">
        <f t="shared" si="0"/>
        <v>1000000</v>
      </c>
      <c r="G7" s="122">
        <f>SUM(G5:G6)</f>
        <v>1000000</v>
      </c>
      <c r="H7" s="137"/>
      <c r="I7" s="121" t="s">
        <v>302</v>
      </c>
      <c r="J7" s="122">
        <f t="shared" ref="J7:O7" si="1">SUM(J5:J6)</f>
        <v>300000</v>
      </c>
      <c r="K7" s="122">
        <f t="shared" si="1"/>
        <v>620000</v>
      </c>
      <c r="L7" s="122">
        <f t="shared" si="1"/>
        <v>880000</v>
      </c>
      <c r="M7" s="122">
        <f t="shared" si="1"/>
        <v>820000</v>
      </c>
      <c r="N7" s="122">
        <f t="shared" si="1"/>
        <v>580000</v>
      </c>
      <c r="O7" s="122">
        <f t="shared" si="1"/>
        <v>980000</v>
      </c>
      <c r="P7" s="62"/>
      <c r="Q7" s="41"/>
      <c r="R7" s="41"/>
      <c r="S7" s="41"/>
      <c r="T7" s="41"/>
      <c r="U7" s="41"/>
      <c r="V7" s="41"/>
      <c r="W7" s="41"/>
      <c r="X7" s="41"/>
      <c r="Y7" s="42"/>
    </row>
    <row r="8" spans="1:25" s="43" customFormat="1" ht="15.6" hidden="1">
      <c r="A8" s="63"/>
      <c r="B8" s="119"/>
      <c r="C8" s="119"/>
      <c r="D8" s="119"/>
      <c r="E8" s="119"/>
      <c r="F8" s="119"/>
      <c r="G8" s="119"/>
      <c r="H8" s="136"/>
      <c r="I8" s="119"/>
      <c r="J8" s="43">
        <v>5000</v>
      </c>
      <c r="K8" s="43">
        <v>7000</v>
      </c>
      <c r="L8" s="43">
        <v>10000</v>
      </c>
      <c r="M8" s="43">
        <v>7000</v>
      </c>
      <c r="N8" s="43">
        <v>5000</v>
      </c>
      <c r="O8" s="43">
        <v>13000</v>
      </c>
      <c r="P8" s="62"/>
      <c r="Q8" s="41"/>
      <c r="R8" s="41"/>
      <c r="S8" s="41"/>
      <c r="T8" s="41"/>
      <c r="U8" s="41"/>
      <c r="V8" s="41"/>
      <c r="W8" s="41"/>
      <c r="X8" s="41"/>
      <c r="Y8" s="42"/>
    </row>
    <row r="9" spans="1:25" s="43" customFormat="1" ht="15.6">
      <c r="A9" s="124" t="s">
        <v>300</v>
      </c>
      <c r="B9" s="119"/>
      <c r="C9" s="119"/>
      <c r="D9" s="119"/>
      <c r="E9" s="119"/>
      <c r="F9" s="119"/>
      <c r="G9" s="119"/>
      <c r="H9" s="136"/>
      <c r="I9" s="126" t="s">
        <v>248</v>
      </c>
      <c r="J9" s="119"/>
      <c r="K9" s="119"/>
      <c r="L9" s="119"/>
      <c r="M9" s="119"/>
      <c r="N9" s="119"/>
      <c r="O9" s="119"/>
      <c r="P9" s="62"/>
      <c r="Q9" s="41"/>
      <c r="R9" s="41"/>
      <c r="S9" s="41"/>
      <c r="T9" s="41"/>
      <c r="U9" s="41"/>
      <c r="V9" s="41"/>
      <c r="W9" s="41"/>
      <c r="X9" s="41"/>
      <c r="Y9" s="42"/>
    </row>
    <row r="10" spans="1:25" s="43" customFormat="1" ht="15.6">
      <c r="A10" s="63" t="s">
        <v>161</v>
      </c>
      <c r="B10" s="119">
        <v>100000</v>
      </c>
      <c r="C10" s="119">
        <v>100000</v>
      </c>
      <c r="D10" s="119">
        <v>100000</v>
      </c>
      <c r="E10" s="119">
        <v>150000</v>
      </c>
      <c r="F10" s="119">
        <v>150000</v>
      </c>
      <c r="G10" s="119">
        <v>100000</v>
      </c>
      <c r="H10" s="136"/>
      <c r="I10" s="119" t="s">
        <v>161</v>
      </c>
      <c r="J10" s="119">
        <v>110000</v>
      </c>
      <c r="K10" s="119">
        <v>110000</v>
      </c>
      <c r="L10" s="119">
        <v>110000</v>
      </c>
      <c r="M10" s="119">
        <v>165000</v>
      </c>
      <c r="N10" s="119">
        <v>165000</v>
      </c>
      <c r="O10" s="119">
        <v>110000</v>
      </c>
      <c r="P10" s="62"/>
      <c r="Q10" s="41"/>
      <c r="R10" s="41"/>
      <c r="S10" s="41"/>
      <c r="T10" s="41"/>
      <c r="U10" s="41"/>
      <c r="V10" s="41"/>
      <c r="W10" s="41"/>
      <c r="X10" s="41"/>
      <c r="Y10" s="42"/>
    </row>
    <row r="11" spans="1:25" s="43" customFormat="1" ht="15.6">
      <c r="A11" s="63" t="s">
        <v>160</v>
      </c>
      <c r="B11" s="119">
        <v>150000</v>
      </c>
      <c r="C11" s="119">
        <v>150000</v>
      </c>
      <c r="D11" s="119">
        <v>150000</v>
      </c>
      <c r="E11" s="119">
        <v>225000</v>
      </c>
      <c r="F11" s="119">
        <v>225000</v>
      </c>
      <c r="G11" s="119">
        <v>150000</v>
      </c>
      <c r="H11" s="136"/>
      <c r="I11" s="119" t="s">
        <v>160</v>
      </c>
      <c r="J11" s="119">
        <v>140000</v>
      </c>
      <c r="K11" s="119">
        <v>140000</v>
      </c>
      <c r="L11" s="119">
        <v>140000</v>
      </c>
      <c r="M11" s="119">
        <v>210000</v>
      </c>
      <c r="N11" s="119">
        <v>210000</v>
      </c>
      <c r="O11" s="119">
        <v>140000</v>
      </c>
      <c r="P11" s="62"/>
      <c r="Q11" s="41"/>
      <c r="R11" s="41"/>
      <c r="S11" s="41"/>
      <c r="T11" s="41"/>
      <c r="U11" s="41"/>
      <c r="V11" s="41"/>
      <c r="W11" s="41"/>
      <c r="X11" s="41"/>
      <c r="Y11" s="42"/>
    </row>
    <row r="12" spans="1:25" s="43" customFormat="1" ht="15.6">
      <c r="A12" s="63" t="s">
        <v>162</v>
      </c>
      <c r="B12" s="119">
        <v>250000</v>
      </c>
      <c r="C12" s="119">
        <v>250000</v>
      </c>
      <c r="D12" s="119">
        <v>250000</v>
      </c>
      <c r="E12" s="119">
        <v>375000</v>
      </c>
      <c r="F12" s="119">
        <v>375000</v>
      </c>
      <c r="G12" s="119">
        <v>250000</v>
      </c>
      <c r="H12" s="136"/>
      <c r="I12" s="119" t="s">
        <v>162</v>
      </c>
      <c r="J12" s="119">
        <v>240000</v>
      </c>
      <c r="K12" s="119">
        <v>240000</v>
      </c>
      <c r="L12" s="119">
        <v>240000</v>
      </c>
      <c r="M12" s="119">
        <v>360000</v>
      </c>
      <c r="N12" s="119">
        <v>360000</v>
      </c>
      <c r="O12" s="119">
        <v>240000</v>
      </c>
      <c r="P12" s="62"/>
      <c r="Q12" s="41"/>
      <c r="R12" s="41"/>
      <c r="S12" s="41"/>
      <c r="T12" s="41"/>
      <c r="U12" s="41"/>
      <c r="V12" s="41"/>
      <c r="W12" s="41"/>
      <c r="X12" s="41"/>
      <c r="Y12" s="42"/>
    </row>
    <row r="13" spans="1:25" s="43" customFormat="1" ht="15.6">
      <c r="A13" s="121" t="s">
        <v>249</v>
      </c>
      <c r="B13" s="122">
        <f>SUM(B10:B12)</f>
        <v>500000</v>
      </c>
      <c r="C13" s="122">
        <f t="shared" ref="C13:G13" si="2">SUM(C10:C12)</f>
        <v>500000</v>
      </c>
      <c r="D13" s="122">
        <f t="shared" si="2"/>
        <v>500000</v>
      </c>
      <c r="E13" s="122">
        <f t="shared" si="2"/>
        <v>750000</v>
      </c>
      <c r="F13" s="122">
        <f t="shared" si="2"/>
        <v>750000</v>
      </c>
      <c r="G13" s="122">
        <f t="shared" si="2"/>
        <v>500000</v>
      </c>
      <c r="H13" s="137"/>
      <c r="I13" s="119" t="s">
        <v>250</v>
      </c>
      <c r="J13" s="122">
        <f>SUM(J10:J12)</f>
        <v>490000</v>
      </c>
      <c r="K13" s="122">
        <f t="shared" ref="K13:O13" si="3">SUM(K10:K12)</f>
        <v>490000</v>
      </c>
      <c r="L13" s="122">
        <f t="shared" si="3"/>
        <v>490000</v>
      </c>
      <c r="M13" s="122">
        <f t="shared" si="3"/>
        <v>735000</v>
      </c>
      <c r="N13" s="122">
        <f t="shared" si="3"/>
        <v>735000</v>
      </c>
      <c r="O13" s="122">
        <f t="shared" si="3"/>
        <v>490000</v>
      </c>
      <c r="P13" s="62"/>
      <c r="Q13" s="41"/>
      <c r="R13" s="41"/>
      <c r="S13" s="41"/>
      <c r="T13" s="41"/>
      <c r="U13" s="41"/>
      <c r="V13" s="41"/>
      <c r="W13" s="41"/>
      <c r="X13" s="41"/>
      <c r="Y13" s="42"/>
    </row>
    <row r="14" spans="1:25" s="43" customFormat="1" ht="15.6">
      <c r="A14" s="63" t="s">
        <v>59</v>
      </c>
      <c r="B14" s="119">
        <v>100000</v>
      </c>
      <c r="C14" s="119">
        <f>B16</f>
        <v>-40000</v>
      </c>
      <c r="D14" s="119">
        <f t="shared" ref="D14:G14" si="4">C16</f>
        <v>60000</v>
      </c>
      <c r="E14" s="119">
        <f t="shared" si="4"/>
        <v>160000</v>
      </c>
      <c r="F14" s="119">
        <f t="shared" si="4"/>
        <v>250000</v>
      </c>
      <c r="G14" s="119">
        <f t="shared" si="4"/>
        <v>500000</v>
      </c>
      <c r="H14" s="136"/>
      <c r="I14" s="119" t="s">
        <v>59</v>
      </c>
      <c r="J14" s="119">
        <v>100000</v>
      </c>
      <c r="K14" s="119">
        <v>350000</v>
      </c>
      <c r="L14" s="119">
        <f>K16</f>
        <v>480000</v>
      </c>
      <c r="M14" s="119">
        <f t="shared" ref="M14:O14" si="5">L16</f>
        <v>870000</v>
      </c>
      <c r="N14" s="119">
        <f t="shared" si="5"/>
        <v>955000</v>
      </c>
      <c r="O14" s="119">
        <f t="shared" si="5"/>
        <v>800000</v>
      </c>
      <c r="P14" s="62"/>
      <c r="Q14" s="41"/>
      <c r="R14" s="41"/>
      <c r="S14" s="41"/>
      <c r="T14" s="41"/>
      <c r="U14" s="41"/>
      <c r="V14" s="41"/>
      <c r="W14" s="41"/>
      <c r="X14" s="41"/>
      <c r="Y14" s="42"/>
    </row>
    <row r="15" spans="1:25" s="43" customFormat="1" ht="15.6">
      <c r="A15" s="63" t="s">
        <v>252</v>
      </c>
      <c r="B15" s="119">
        <f>B7-B13</f>
        <v>-140000</v>
      </c>
      <c r="C15" s="119">
        <f t="shared" ref="C15:G15" si="6">C7-C13</f>
        <v>100000</v>
      </c>
      <c r="D15" s="119">
        <f t="shared" si="6"/>
        <v>100000</v>
      </c>
      <c r="E15" s="119">
        <f t="shared" si="6"/>
        <v>90000</v>
      </c>
      <c r="F15" s="119">
        <f t="shared" si="6"/>
        <v>250000</v>
      </c>
      <c r="G15" s="119">
        <f t="shared" si="6"/>
        <v>500000</v>
      </c>
      <c r="H15" s="136"/>
      <c r="I15" s="119" t="s">
        <v>251</v>
      </c>
      <c r="J15" s="125">
        <f>J7-J13</f>
        <v>-190000</v>
      </c>
      <c r="K15" s="125">
        <f t="shared" ref="K15:O15" si="7">K7-K13</f>
        <v>130000</v>
      </c>
      <c r="L15" s="125">
        <f t="shared" si="7"/>
        <v>390000</v>
      </c>
      <c r="M15" s="125">
        <f t="shared" si="7"/>
        <v>85000</v>
      </c>
      <c r="N15" s="125">
        <f t="shared" si="7"/>
        <v>-155000</v>
      </c>
      <c r="O15" s="125">
        <f t="shared" si="7"/>
        <v>490000</v>
      </c>
      <c r="P15" s="62"/>
      <c r="Q15" s="41"/>
      <c r="R15" s="41"/>
      <c r="S15" s="41"/>
      <c r="T15" s="41"/>
      <c r="U15" s="41"/>
      <c r="V15" s="41"/>
      <c r="W15" s="41"/>
      <c r="X15" s="41"/>
      <c r="Y15" s="42"/>
    </row>
    <row r="16" spans="1:25" s="8" customFormat="1" ht="15.6">
      <c r="A16" s="127" t="s">
        <v>253</v>
      </c>
      <c r="B16" s="128">
        <f>B14+B15</f>
        <v>-40000</v>
      </c>
      <c r="C16" s="128">
        <f t="shared" ref="C16:F16" si="8">C14+C15</f>
        <v>60000</v>
      </c>
      <c r="D16" s="128">
        <f t="shared" si="8"/>
        <v>160000</v>
      </c>
      <c r="E16" s="128">
        <f t="shared" si="8"/>
        <v>250000</v>
      </c>
      <c r="F16" s="128">
        <f t="shared" si="8"/>
        <v>500000</v>
      </c>
      <c r="G16" s="128">
        <f>G14+G15</f>
        <v>1000000</v>
      </c>
      <c r="H16" s="138"/>
      <c r="I16" s="129" t="s">
        <v>60</v>
      </c>
      <c r="J16" s="129">
        <f>J14+J15</f>
        <v>-90000</v>
      </c>
      <c r="K16" s="129">
        <f t="shared" ref="K16:O16" si="9">K14+K15</f>
        <v>480000</v>
      </c>
      <c r="L16" s="129">
        <f t="shared" si="9"/>
        <v>870000</v>
      </c>
      <c r="M16" s="129">
        <f t="shared" si="9"/>
        <v>955000</v>
      </c>
      <c r="N16" s="129">
        <f t="shared" si="9"/>
        <v>800000</v>
      </c>
      <c r="O16" s="129">
        <f t="shared" si="9"/>
        <v>1290000</v>
      </c>
      <c r="P16" s="130"/>
      <c r="Q16" s="131"/>
      <c r="R16" s="131"/>
      <c r="S16" s="131"/>
      <c r="T16" s="131"/>
      <c r="U16" s="131"/>
      <c r="V16" s="131"/>
      <c r="W16" s="131"/>
      <c r="X16" s="131"/>
      <c r="Y16" s="132"/>
    </row>
    <row r="17" spans="1:25" s="43" customFormat="1" ht="15.6">
      <c r="A17" s="63"/>
      <c r="B17" s="119"/>
      <c r="C17" s="119"/>
      <c r="D17" s="119"/>
      <c r="E17" s="119"/>
      <c r="F17" s="119"/>
      <c r="G17" s="119"/>
      <c r="H17" s="134"/>
      <c r="I17" s="120"/>
      <c r="J17" s="120"/>
      <c r="K17" s="120"/>
      <c r="L17" s="120"/>
      <c r="M17" s="120"/>
      <c r="N17" s="120"/>
      <c r="O17" s="120"/>
      <c r="P17" s="62"/>
      <c r="Q17" s="41"/>
      <c r="R17" s="41"/>
      <c r="S17" s="41"/>
      <c r="T17" s="41"/>
      <c r="U17" s="41"/>
      <c r="V17" s="41"/>
      <c r="W17" s="41"/>
      <c r="X17" s="41"/>
      <c r="Y17" s="42"/>
    </row>
    <row r="18" spans="1:25" s="43" customFormat="1">
      <c r="A18" s="9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2"/>
    </row>
    <row r="19" spans="1:25" s="43" customFormat="1">
      <c r="A19" s="9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2"/>
    </row>
    <row r="20" spans="1:25" s="43" customFormat="1">
      <c r="A20" s="9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2"/>
    </row>
    <row r="21" spans="1:25" s="43" customFormat="1">
      <c r="A21" s="9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2"/>
    </row>
    <row r="22" spans="1:25" s="43" customFormat="1">
      <c r="A22" s="9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2"/>
    </row>
    <row r="23" spans="1:25" s="43" customFormat="1">
      <c r="A23" s="9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2"/>
    </row>
    <row r="24" spans="1:25" s="43" customFormat="1">
      <c r="A24" s="9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2"/>
    </row>
    <row r="25" spans="1:25" s="43" customFormat="1">
      <c r="A25" s="9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2"/>
    </row>
    <row r="26" spans="1:25" s="43" customFormat="1">
      <c r="A26" s="9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2"/>
    </row>
    <row r="27" spans="1:25" s="43" customFormat="1">
      <c r="A27" s="9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2"/>
    </row>
    <row r="28" spans="1:25" s="43" customFormat="1">
      <c r="A28" s="9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2"/>
    </row>
    <row r="29" spans="1:25" s="43" customFormat="1">
      <c r="A29" s="9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2"/>
    </row>
    <row r="30" spans="1:25" s="43" customFormat="1">
      <c r="A30" s="9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2"/>
    </row>
    <row r="31" spans="1:25" s="43" customFormat="1">
      <c r="A31" s="9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2"/>
    </row>
    <row r="32" spans="1:25" s="43" customFormat="1">
      <c r="A32" s="9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2"/>
    </row>
    <row r="33" spans="1:25" s="43" customFormat="1">
      <c r="A33" s="9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2"/>
    </row>
    <row r="34" spans="1:25" s="43" customFormat="1">
      <c r="A34" s="9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2"/>
    </row>
    <row r="35" spans="1:25" s="43" customFormat="1">
      <c r="A35" s="9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2"/>
    </row>
    <row r="36" spans="1:25" s="43" customFormat="1">
      <c r="A36" s="9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2"/>
    </row>
    <row r="37" spans="1:25" s="43" customFormat="1">
      <c r="A37" s="9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2"/>
    </row>
    <row r="38" spans="1:25" s="43" customFormat="1">
      <c r="A38" s="9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2"/>
    </row>
    <row r="39" spans="1:25" s="43" customFormat="1">
      <c r="A39" s="9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2"/>
    </row>
    <row r="40" spans="1:25" s="43" customFormat="1">
      <c r="A40" s="9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2"/>
    </row>
    <row r="41" spans="1:25" s="43" customFormat="1">
      <c r="A41" s="9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2"/>
    </row>
    <row r="42" spans="1:25" s="43" customFormat="1">
      <c r="A42" s="9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2"/>
    </row>
    <row r="43" spans="1:25" s="43" customFormat="1">
      <c r="A43" s="9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2"/>
    </row>
    <row r="44" spans="1:25" s="43" customFormat="1">
      <c r="A44" s="9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2"/>
    </row>
    <row r="45" spans="1:25" s="43" customFormat="1">
      <c r="A45" s="9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2"/>
    </row>
    <row r="46" spans="1:25" s="43" customFormat="1">
      <c r="A46" s="9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2"/>
    </row>
    <row r="47" spans="1:25" s="43" customFormat="1">
      <c r="A47" s="9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2"/>
    </row>
    <row r="48" spans="1:25" s="43" customFormat="1">
      <c r="A48" s="9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2"/>
    </row>
    <row r="49" spans="1:25" s="43" customFormat="1">
      <c r="A49" s="9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2"/>
    </row>
    <row r="50" spans="1:25" s="43" customFormat="1">
      <c r="A50" s="9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2"/>
    </row>
    <row r="51" spans="1:25" s="43" customFormat="1">
      <c r="A51" s="9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2"/>
    </row>
    <row r="52" spans="1:25" s="43" customFormat="1">
      <c r="A52" s="9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2"/>
    </row>
    <row r="53" spans="1:25" s="43" customFormat="1">
      <c r="A53" s="9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2"/>
    </row>
    <row r="54" spans="1:25" s="43" customFormat="1">
      <c r="A54" s="9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2"/>
    </row>
    <row r="55" spans="1:25" s="43" customFormat="1">
      <c r="A55" s="9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2"/>
    </row>
    <row r="56" spans="1:25" s="43" customFormat="1">
      <c r="A56" s="9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2"/>
    </row>
    <row r="57" spans="1:25" s="43" customFormat="1">
      <c r="A57" s="9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2"/>
    </row>
    <row r="58" spans="1:25" s="43" customFormat="1">
      <c r="A58" s="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2"/>
    </row>
    <row r="59" spans="1:25" s="43" customFormat="1">
      <c r="A59" s="9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2"/>
    </row>
    <row r="60" spans="1:25" s="43" customFormat="1">
      <c r="A60" s="9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2"/>
    </row>
    <row r="61" spans="1:25" s="43" customFormat="1">
      <c r="A61" s="9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2"/>
    </row>
    <row r="62" spans="1:25" s="43" customFormat="1">
      <c r="A62" s="9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2"/>
    </row>
    <row r="63" spans="1:25" s="43" customFormat="1">
      <c r="A63" s="9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2"/>
    </row>
    <row r="64" spans="1:25" s="43" customFormat="1">
      <c r="A64" s="9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2"/>
    </row>
    <row r="65" spans="1:25" s="43" customFormat="1">
      <c r="A65" s="9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2"/>
    </row>
    <row r="66" spans="1:25" s="43" customFormat="1">
      <c r="A66" s="9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2"/>
    </row>
    <row r="67" spans="1:25" s="43" customFormat="1">
      <c r="A67" s="9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2"/>
    </row>
    <row r="68" spans="1:25" s="43" customFormat="1">
      <c r="A68" s="9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2"/>
    </row>
    <row r="69" spans="1:25" s="43" customFormat="1">
      <c r="A69" s="9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2"/>
    </row>
    <row r="70" spans="1:25" s="43" customFormat="1">
      <c r="A70" s="9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2"/>
    </row>
    <row r="71" spans="1:25" s="43" customFormat="1">
      <c r="A71" s="9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2"/>
    </row>
    <row r="72" spans="1:25" s="43" customFormat="1">
      <c r="A72" s="9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2"/>
    </row>
    <row r="73" spans="1:25" s="43" customFormat="1">
      <c r="A73" s="9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2"/>
    </row>
    <row r="74" spans="1:25" s="43" customFormat="1">
      <c r="A74" s="9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2"/>
    </row>
    <row r="75" spans="1:25" s="43" customFormat="1">
      <c r="A75" s="9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2"/>
    </row>
    <row r="76" spans="1:25" s="43" customFormat="1">
      <c r="A76" s="9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2"/>
    </row>
    <row r="77" spans="1:25" s="43" customFormat="1">
      <c r="A77" s="9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2"/>
    </row>
    <row r="78" spans="1:25" s="43" customFormat="1">
      <c r="A78" s="9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2"/>
    </row>
    <row r="79" spans="1:25" s="43" customFormat="1">
      <c r="A79" s="9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2"/>
    </row>
    <row r="80" spans="1:25" s="43" customFormat="1">
      <c r="A80" s="9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2"/>
    </row>
    <row r="81" spans="1:25" s="43" customFormat="1">
      <c r="A81" s="9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2"/>
    </row>
    <row r="82" spans="1:25" s="43" customFormat="1">
      <c r="A82" s="9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2"/>
    </row>
    <row r="83" spans="1:25" s="43" customFormat="1">
      <c r="A83" s="9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2"/>
    </row>
    <row r="84" spans="1:25" s="43" customFormat="1">
      <c r="A84" s="9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2"/>
    </row>
    <row r="85" spans="1:25" s="43" customFormat="1">
      <c r="A85" s="9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2"/>
    </row>
    <row r="86" spans="1:25" s="43" customFormat="1">
      <c r="A86" s="9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2"/>
    </row>
    <row r="87" spans="1:25" s="43" customFormat="1">
      <c r="A87" s="9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2"/>
    </row>
    <row r="88" spans="1:25" s="43" customFormat="1">
      <c r="A88" s="9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2"/>
    </row>
    <row r="89" spans="1:25" s="43" customFormat="1">
      <c r="A89" s="9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2"/>
    </row>
    <row r="90" spans="1:25" s="43" customFormat="1">
      <c r="A90" s="9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2"/>
    </row>
    <row r="91" spans="1:25" s="43" customFormat="1">
      <c r="A91" s="9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2"/>
    </row>
    <row r="92" spans="1:25" s="43" customFormat="1">
      <c r="A92" s="9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2"/>
    </row>
    <row r="93" spans="1:25" s="43" customFormat="1">
      <c r="A93" s="9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2"/>
    </row>
    <row r="94" spans="1:25" s="43" customFormat="1">
      <c r="A94" s="9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2"/>
    </row>
    <row r="95" spans="1:25" s="43" customFormat="1">
      <c r="A95" s="9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2"/>
    </row>
    <row r="96" spans="1:25" s="43" customFormat="1">
      <c r="A96" s="9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2"/>
    </row>
    <row r="97" spans="1:25" s="43" customFormat="1">
      <c r="A97" s="9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2"/>
    </row>
    <row r="98" spans="1:25" s="43" customFormat="1">
      <c r="A98" s="9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2"/>
    </row>
    <row r="99" spans="1:25" s="43" customFormat="1">
      <c r="A99" s="9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2"/>
    </row>
    <row r="100" spans="1:25" s="43" customFormat="1">
      <c r="A100" s="9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2"/>
    </row>
    <row r="101" spans="1:25" s="43" customFormat="1">
      <c r="A101" s="9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2"/>
    </row>
    <row r="102" spans="1:25" s="43" customFormat="1">
      <c r="A102" s="9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2"/>
    </row>
    <row r="103" spans="1:25" s="43" customFormat="1">
      <c r="A103" s="9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2"/>
    </row>
    <row r="104" spans="1:25" s="43" customFormat="1">
      <c r="A104" s="9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2"/>
    </row>
    <row r="105" spans="1:25" s="43" customFormat="1">
      <c r="A105" s="9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2"/>
    </row>
    <row r="106" spans="1:25" s="43" customFormat="1">
      <c r="A106" s="9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2"/>
    </row>
    <row r="107" spans="1:25" s="43" customFormat="1">
      <c r="A107" s="9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2"/>
    </row>
    <row r="108" spans="1:25" s="43" customFormat="1">
      <c r="A108" s="9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2"/>
    </row>
    <row r="109" spans="1:25" s="43" customFormat="1">
      <c r="A109" s="9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2"/>
    </row>
    <row r="110" spans="1:25" s="43" customFormat="1">
      <c r="A110" s="9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2"/>
    </row>
    <row r="111" spans="1:25" s="43" customFormat="1">
      <c r="A111" s="9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2"/>
    </row>
    <row r="112" spans="1:25" s="43" customFormat="1">
      <c r="A112" s="9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2"/>
    </row>
    <row r="113" spans="1:25" s="43" customFormat="1">
      <c r="A113" s="9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2"/>
    </row>
    <row r="114" spans="1:25" s="43" customFormat="1">
      <c r="A114" s="9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2"/>
    </row>
    <row r="115" spans="1:25" s="43" customFormat="1">
      <c r="A115" s="9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2"/>
    </row>
    <row r="116" spans="1:25" s="43" customFormat="1">
      <c r="A116" s="9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2"/>
    </row>
    <row r="117" spans="1:25" s="43" customFormat="1">
      <c r="A117" s="9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2"/>
    </row>
    <row r="118" spans="1:25" s="43" customFormat="1">
      <c r="A118" s="9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2"/>
    </row>
    <row r="119" spans="1:25" s="43" customFormat="1">
      <c r="A119" s="9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2"/>
    </row>
    <row r="120" spans="1:25" s="43" customFormat="1">
      <c r="A120" s="9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2"/>
    </row>
    <row r="121" spans="1:25" s="43" customFormat="1">
      <c r="A121" s="9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2"/>
    </row>
    <row r="122" spans="1:25" s="43" customFormat="1">
      <c r="A122" s="9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2"/>
    </row>
    <row r="123" spans="1:25" s="43" customFormat="1">
      <c r="A123" s="9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2"/>
    </row>
    <row r="124" spans="1:25" s="43" customFormat="1">
      <c r="A124" s="9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2"/>
    </row>
    <row r="125" spans="1:25" s="43" customFormat="1">
      <c r="A125" s="9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2"/>
    </row>
    <row r="126" spans="1:25" s="43" customFormat="1">
      <c r="A126" s="9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2"/>
    </row>
    <row r="127" spans="1:25" s="43" customFormat="1">
      <c r="A127" s="9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2"/>
    </row>
    <row r="128" spans="1:25" s="43" customFormat="1">
      <c r="A128" s="9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2"/>
    </row>
    <row r="129" spans="1:25" s="43" customFormat="1">
      <c r="A129" s="9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2"/>
    </row>
    <row r="130" spans="1:25" s="43" customFormat="1">
      <c r="A130" s="9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2"/>
    </row>
    <row r="131" spans="1:25" s="43" customFormat="1">
      <c r="A131" s="9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2"/>
    </row>
    <row r="132" spans="1:25" s="43" customFormat="1">
      <c r="A132" s="9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2"/>
    </row>
    <row r="133" spans="1:25" s="43" customFormat="1">
      <c r="A133" s="9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2"/>
    </row>
    <row r="134" spans="1:25" s="43" customFormat="1">
      <c r="A134" s="9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2"/>
    </row>
    <row r="135" spans="1:25" s="43" customFormat="1">
      <c r="A135" s="9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2"/>
    </row>
    <row r="136" spans="1:25" s="43" customFormat="1">
      <c r="A136" s="9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2"/>
    </row>
    <row r="137" spans="1:25" s="43" customFormat="1">
      <c r="A137" s="9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2"/>
    </row>
    <row r="138" spans="1:25" s="43" customFormat="1">
      <c r="A138" s="9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2"/>
    </row>
    <row r="139" spans="1:25" s="43" customFormat="1">
      <c r="A139" s="9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2"/>
    </row>
    <row r="140" spans="1:25" s="43" customFormat="1">
      <c r="A140" s="9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2"/>
    </row>
    <row r="141" spans="1:25" s="43" customFormat="1">
      <c r="A141" s="9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2"/>
    </row>
    <row r="142" spans="1:25" s="43" customFormat="1">
      <c r="A142" s="9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2"/>
    </row>
    <row r="143" spans="1:25" s="43" customFormat="1">
      <c r="A143" s="9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2"/>
    </row>
    <row r="144" spans="1:25" s="43" customFormat="1">
      <c r="A144" s="9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2"/>
    </row>
    <row r="145" spans="1:25" s="43" customFormat="1">
      <c r="A145" s="9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2"/>
    </row>
    <row r="146" spans="1:25" s="43" customFormat="1">
      <c r="A146" s="9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2"/>
    </row>
    <row r="147" spans="1:25" s="43" customFormat="1">
      <c r="A147" s="9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2"/>
    </row>
    <row r="148" spans="1:25" s="43" customFormat="1">
      <c r="A148" s="9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2"/>
    </row>
    <row r="149" spans="1:25" s="43" customFormat="1">
      <c r="A149" s="9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2"/>
    </row>
    <row r="150" spans="1:25" s="43" customFormat="1">
      <c r="A150" s="9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2"/>
    </row>
    <row r="151" spans="1:25" s="43" customFormat="1">
      <c r="A151" s="9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2"/>
    </row>
    <row r="152" spans="1:25" s="43" customFormat="1">
      <c r="A152" s="9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2"/>
    </row>
    <row r="153" spans="1:25" s="43" customFormat="1">
      <c r="A153" s="9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2"/>
    </row>
    <row r="154" spans="1:25" s="43" customFormat="1">
      <c r="A154" s="9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2"/>
    </row>
    <row r="155" spans="1:25" s="43" customFormat="1">
      <c r="A155" s="9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2"/>
    </row>
    <row r="156" spans="1:25" s="43" customFormat="1">
      <c r="A156" s="9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2"/>
    </row>
    <row r="157" spans="1:25" s="43" customFormat="1">
      <c r="A157" s="9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2"/>
    </row>
    <row r="158" spans="1:25" s="43" customFormat="1">
      <c r="A158" s="9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2"/>
    </row>
    <row r="159" spans="1:25" s="43" customFormat="1">
      <c r="A159" s="9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2"/>
    </row>
    <row r="160" spans="1:25" s="43" customFormat="1">
      <c r="A160" s="9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2"/>
    </row>
    <row r="161" spans="1:25" s="43" customFormat="1">
      <c r="A161" s="9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2"/>
    </row>
    <row r="162" spans="1:25" s="43" customFormat="1">
      <c r="A162" s="9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2"/>
    </row>
    <row r="163" spans="1:25" s="43" customFormat="1">
      <c r="A163" s="9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2"/>
    </row>
    <row r="164" spans="1:25" s="43" customFormat="1">
      <c r="A164" s="9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2"/>
    </row>
    <row r="165" spans="1:25" s="43" customFormat="1">
      <c r="A165" s="9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2"/>
    </row>
    <row r="166" spans="1:25" s="43" customFormat="1">
      <c r="A166" s="9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2"/>
    </row>
    <row r="167" spans="1:25" s="43" customFormat="1">
      <c r="A167" s="9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2"/>
    </row>
    <row r="168" spans="1:25" s="43" customFormat="1">
      <c r="A168" s="9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2"/>
    </row>
    <row r="169" spans="1:25" s="43" customFormat="1">
      <c r="A169" s="9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2"/>
    </row>
    <row r="170" spans="1:25" s="43" customFormat="1">
      <c r="A170" s="9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2"/>
    </row>
    <row r="171" spans="1:25" s="43" customFormat="1">
      <c r="A171" s="9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2"/>
    </row>
    <row r="172" spans="1:25" s="43" customFormat="1">
      <c r="A172" s="9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2"/>
    </row>
    <row r="173" spans="1:25" s="43" customFormat="1">
      <c r="A173" s="9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2"/>
    </row>
    <row r="174" spans="1:25" s="43" customFormat="1">
      <c r="A174" s="9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2"/>
    </row>
    <row r="175" spans="1:25" s="43" customFormat="1">
      <c r="A175" s="9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2"/>
    </row>
    <row r="176" spans="1:25" s="43" customFormat="1">
      <c r="A176" s="9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2"/>
    </row>
    <row r="177" spans="1:25" s="43" customFormat="1">
      <c r="A177" s="9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2"/>
    </row>
    <row r="178" spans="1:25" s="43" customFormat="1">
      <c r="A178" s="9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2"/>
    </row>
    <row r="179" spans="1:25" s="43" customFormat="1">
      <c r="A179" s="9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2"/>
    </row>
    <row r="180" spans="1:25" s="43" customFormat="1">
      <c r="A180" s="9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2"/>
    </row>
    <row r="181" spans="1:25" s="43" customFormat="1">
      <c r="A181" s="9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2"/>
    </row>
    <row r="182" spans="1:25" s="43" customFormat="1">
      <c r="A182" s="9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2"/>
    </row>
    <row r="183" spans="1:25" s="43" customFormat="1">
      <c r="A183" s="9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2"/>
    </row>
    <row r="184" spans="1:25" s="43" customFormat="1">
      <c r="A184" s="9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2"/>
    </row>
    <row r="185" spans="1:25" s="43" customFormat="1">
      <c r="A185" s="9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2"/>
    </row>
    <row r="186" spans="1:25" s="43" customFormat="1">
      <c r="A186" s="9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2"/>
    </row>
    <row r="187" spans="1:25" s="43" customFormat="1">
      <c r="A187" s="9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2"/>
    </row>
    <row r="188" spans="1:25" s="43" customFormat="1">
      <c r="A188" s="9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2"/>
    </row>
    <row r="189" spans="1:25" s="43" customFormat="1">
      <c r="A189" s="9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2"/>
    </row>
    <row r="190" spans="1:25" s="43" customFormat="1">
      <c r="A190" s="9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2"/>
    </row>
    <row r="191" spans="1:25" s="43" customFormat="1">
      <c r="A191" s="9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2"/>
    </row>
    <row r="192" spans="1:25" s="43" customFormat="1">
      <c r="A192" s="9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2"/>
    </row>
    <row r="193" spans="1:25" s="43" customFormat="1">
      <c r="A193" s="9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2"/>
    </row>
    <row r="194" spans="1:25" s="43" customFormat="1">
      <c r="A194" s="9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2"/>
    </row>
    <row r="195" spans="1:25" s="43" customFormat="1">
      <c r="A195" s="9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2"/>
    </row>
    <row r="196" spans="1:25" s="43" customFormat="1">
      <c r="A196" s="9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2"/>
    </row>
    <row r="197" spans="1:25" s="43" customFormat="1">
      <c r="A197" s="9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2"/>
    </row>
    <row r="198" spans="1:25" s="43" customFormat="1">
      <c r="A198" s="9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2"/>
    </row>
    <row r="199" spans="1:25" s="43" customFormat="1">
      <c r="A199" s="9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2"/>
    </row>
    <row r="200" spans="1:25" s="43" customFormat="1">
      <c r="A200" s="9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2"/>
    </row>
    <row r="201" spans="1:25" s="43" customFormat="1">
      <c r="A201" s="9"/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2"/>
    </row>
    <row r="202" spans="1:25" s="43" customFormat="1">
      <c r="A202" s="9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2"/>
    </row>
    <row r="203" spans="1:25" s="43" customFormat="1">
      <c r="A203" s="9"/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2"/>
    </row>
    <row r="204" spans="1:25" s="43" customFormat="1">
      <c r="A204" s="9"/>
      <c r="B204" s="41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2"/>
    </row>
    <row r="205" spans="1:25" s="43" customFormat="1">
      <c r="A205" s="9"/>
      <c r="B205" s="41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2"/>
    </row>
    <row r="206" spans="1:25" s="43" customFormat="1">
      <c r="A206" s="9"/>
      <c r="B206" s="41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2"/>
    </row>
    <row r="207" spans="1:25" s="43" customFormat="1">
      <c r="A207" s="9"/>
      <c r="B207" s="41"/>
      <c r="C207" s="41"/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2"/>
    </row>
    <row r="208" spans="1:25" s="43" customFormat="1">
      <c r="A208" s="9"/>
      <c r="B208" s="41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2"/>
    </row>
    <row r="209" spans="1:25" s="43" customFormat="1">
      <c r="A209" s="9"/>
      <c r="B209" s="41"/>
      <c r="C209" s="41"/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2"/>
    </row>
    <row r="210" spans="1:25" s="43" customFormat="1">
      <c r="A210" s="9"/>
      <c r="B210" s="41"/>
      <c r="C210" s="41"/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2"/>
    </row>
    <row r="211" spans="1:25" s="43" customFormat="1">
      <c r="A211" s="9"/>
      <c r="B211" s="41"/>
      <c r="C211" s="41"/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2"/>
    </row>
    <row r="212" spans="1:25" s="43" customFormat="1">
      <c r="A212" s="9"/>
      <c r="B212" s="41"/>
      <c r="C212" s="41"/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2"/>
    </row>
    <row r="213" spans="1:25" s="43" customFormat="1">
      <c r="A213" s="9"/>
      <c r="B213" s="41"/>
      <c r="C213" s="41"/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2"/>
    </row>
  </sheetData>
  <mergeCells count="3">
    <mergeCell ref="B2:G2"/>
    <mergeCell ref="J2:O2"/>
    <mergeCell ref="A1:O1"/>
  </mergeCells>
  <phoneticPr fontId="3" type="noConversion"/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1A9E9-F1F9-4C38-BBC0-261BC1908118}">
  <dimension ref="A1:E16"/>
  <sheetViews>
    <sheetView workbookViewId="0">
      <selection activeCell="C17" sqref="C17"/>
    </sheetView>
  </sheetViews>
  <sheetFormatPr defaultRowHeight="21"/>
  <cols>
    <col min="1" max="1" width="34.21875" style="67" customWidth="1"/>
    <col min="2" max="4" width="10.5546875" style="67" bestFit="1" customWidth="1"/>
  </cols>
  <sheetData>
    <row r="1" spans="1:5">
      <c r="A1" s="174" t="s">
        <v>263</v>
      </c>
      <c r="B1" s="174"/>
      <c r="C1" s="174"/>
      <c r="D1" s="174"/>
    </row>
    <row r="2" spans="1:5">
      <c r="A2" s="64" t="s">
        <v>158</v>
      </c>
      <c r="B2" s="65" t="s">
        <v>3</v>
      </c>
      <c r="C2" s="65" t="s">
        <v>4</v>
      </c>
      <c r="D2" s="65" t="s">
        <v>100</v>
      </c>
      <c r="E2" s="59"/>
    </row>
    <row r="3" spans="1:5">
      <c r="A3" s="65" t="s">
        <v>216</v>
      </c>
      <c r="B3" s="65">
        <v>85000</v>
      </c>
      <c r="C3" s="65">
        <v>92500</v>
      </c>
      <c r="D3" s="65">
        <v>95000</v>
      </c>
      <c r="E3" s="59"/>
    </row>
    <row r="4" spans="1:5">
      <c r="A4" s="65" t="s">
        <v>217</v>
      </c>
      <c r="B4" s="65">
        <v>90000</v>
      </c>
      <c r="C4" s="65">
        <v>85000</v>
      </c>
      <c r="D4" s="65">
        <v>92500</v>
      </c>
      <c r="E4" s="59"/>
    </row>
    <row r="5" spans="1:5">
      <c r="A5" s="65" t="s">
        <v>218</v>
      </c>
      <c r="B5" s="65">
        <f>B3+B4</f>
        <v>175000</v>
      </c>
      <c r="C5" s="65">
        <f t="shared" ref="C5:D5" si="0">C3+C4</f>
        <v>177500</v>
      </c>
      <c r="D5" s="65">
        <f t="shared" si="0"/>
        <v>187500</v>
      </c>
      <c r="E5" s="59"/>
    </row>
    <row r="6" spans="1:5">
      <c r="A6" s="66" t="s">
        <v>159</v>
      </c>
      <c r="B6" s="65"/>
      <c r="C6" s="65"/>
      <c r="D6" s="65"/>
      <c r="E6" s="59"/>
    </row>
    <row r="7" spans="1:5">
      <c r="A7" s="65" t="s">
        <v>219</v>
      </c>
      <c r="B7" s="65">
        <v>90000</v>
      </c>
      <c r="C7" s="65">
        <v>85000</v>
      </c>
      <c r="D7" s="65">
        <v>86000</v>
      </c>
      <c r="E7" s="59"/>
    </row>
    <row r="8" spans="1:5">
      <c r="A8" s="65" t="s">
        <v>48</v>
      </c>
      <c r="B8" s="65">
        <v>15000</v>
      </c>
      <c r="C8" s="65">
        <v>15000</v>
      </c>
      <c r="D8" s="65">
        <v>15000</v>
      </c>
      <c r="E8" s="59"/>
    </row>
    <row r="9" spans="1:5">
      <c r="A9" s="65" t="s">
        <v>220</v>
      </c>
      <c r="B9" s="65">
        <v>9000</v>
      </c>
      <c r="C9" s="65">
        <v>9000</v>
      </c>
      <c r="D9" s="65">
        <v>9000</v>
      </c>
      <c r="E9" s="59"/>
    </row>
    <row r="10" spans="1:5">
      <c r="A10" s="65" t="s">
        <v>221</v>
      </c>
      <c r="B10" s="65"/>
      <c r="C10" s="65"/>
      <c r="D10" s="65">
        <v>22000</v>
      </c>
      <c r="E10" s="59"/>
    </row>
    <row r="11" spans="1:5">
      <c r="A11" s="65" t="s">
        <v>222</v>
      </c>
      <c r="B11" s="65"/>
      <c r="C11" s="65"/>
      <c r="D11" s="65">
        <v>17000</v>
      </c>
      <c r="E11" s="59"/>
    </row>
    <row r="12" spans="1:5">
      <c r="A12" s="65" t="s">
        <v>223</v>
      </c>
      <c r="B12" s="65">
        <f>SUM(B7:B11)</f>
        <v>114000</v>
      </c>
      <c r="C12" s="65">
        <f t="shared" ref="C12:D12" si="1">SUM(C7:C11)</f>
        <v>109000</v>
      </c>
      <c r="D12" s="65">
        <f t="shared" si="1"/>
        <v>149000</v>
      </c>
      <c r="E12" s="59"/>
    </row>
    <row r="13" spans="1:5">
      <c r="A13" s="65" t="s">
        <v>25</v>
      </c>
      <c r="B13" s="65">
        <v>7135</v>
      </c>
      <c r="C13" s="65">
        <f>B15</f>
        <v>68135</v>
      </c>
      <c r="D13" s="65">
        <f>C15</f>
        <v>136635</v>
      </c>
      <c r="E13" s="59"/>
    </row>
    <row r="14" spans="1:5">
      <c r="A14" s="65" t="s">
        <v>262</v>
      </c>
      <c r="B14" s="65">
        <f>B5-B12</f>
        <v>61000</v>
      </c>
      <c r="C14" s="65">
        <f t="shared" ref="C14:D14" si="2">C5-C12</f>
        <v>68500</v>
      </c>
      <c r="D14" s="65">
        <f t="shared" si="2"/>
        <v>38500</v>
      </c>
      <c r="E14" s="59"/>
    </row>
    <row r="15" spans="1:5">
      <c r="A15" s="66" t="s">
        <v>27</v>
      </c>
      <c r="B15" s="66">
        <f>B13+B14</f>
        <v>68135</v>
      </c>
      <c r="C15" s="66">
        <f t="shared" ref="C15:D15" si="3">C13+C14</f>
        <v>136635</v>
      </c>
      <c r="D15" s="68">
        <f t="shared" si="3"/>
        <v>175135</v>
      </c>
      <c r="E15" s="59"/>
    </row>
    <row r="16" spans="1:5">
      <c r="E16" s="59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DC9EF-6038-469C-8A8F-1092459776C7}">
  <dimension ref="A1:D20"/>
  <sheetViews>
    <sheetView tabSelected="1" topLeftCell="A5" workbookViewId="0">
      <selection activeCell="H6" sqref="H6"/>
    </sheetView>
  </sheetViews>
  <sheetFormatPr defaultRowHeight="14.4"/>
  <cols>
    <col min="1" max="1" width="34.44140625" bestFit="1" customWidth="1"/>
  </cols>
  <sheetData>
    <row r="1" spans="1:4" ht="17.399999999999999">
      <c r="A1" s="175" t="s">
        <v>224</v>
      </c>
      <c r="B1" s="176"/>
      <c r="C1" s="176"/>
      <c r="D1" s="177"/>
    </row>
    <row r="2" spans="1:4" ht="17.399999999999999">
      <c r="A2" s="45" t="s">
        <v>231</v>
      </c>
      <c r="B2" s="46" t="s">
        <v>43</v>
      </c>
      <c r="C2" s="46" t="s">
        <v>7</v>
      </c>
      <c r="D2" s="46" t="s">
        <v>55</v>
      </c>
    </row>
    <row r="3" spans="1:4" ht="17.399999999999999">
      <c r="A3" s="46" t="s">
        <v>225</v>
      </c>
      <c r="B3" s="46">
        <v>6200</v>
      </c>
      <c r="C3" s="46">
        <v>5950</v>
      </c>
      <c r="D3" s="46">
        <v>7195</v>
      </c>
    </row>
    <row r="4" spans="1:4" ht="17.399999999999999">
      <c r="A4" s="46" t="s">
        <v>217</v>
      </c>
      <c r="B4" s="46">
        <v>12000</v>
      </c>
      <c r="C4" s="46">
        <v>13500</v>
      </c>
      <c r="D4" s="46">
        <v>14790</v>
      </c>
    </row>
    <row r="5" spans="1:4" ht="17.399999999999999">
      <c r="A5" s="46" t="s">
        <v>24</v>
      </c>
      <c r="B5" s="46">
        <f>B3+B4</f>
        <v>18200</v>
      </c>
      <c r="C5" s="46">
        <f t="shared" ref="C5:D5" si="0">C3+C4</f>
        <v>19450</v>
      </c>
      <c r="D5" s="46">
        <f t="shared" si="0"/>
        <v>21985</v>
      </c>
    </row>
    <row r="6" spans="1:4" ht="17.399999999999999">
      <c r="A6" s="46"/>
      <c r="B6" s="46"/>
      <c r="C6" s="46"/>
      <c r="D6" s="46"/>
    </row>
    <row r="7" spans="1:4" ht="17.399999999999999">
      <c r="A7" s="45" t="s">
        <v>232</v>
      </c>
      <c r="B7" s="46"/>
      <c r="C7" s="46"/>
      <c r="D7" s="46"/>
    </row>
    <row r="8" spans="1:4" ht="17.399999999999999">
      <c r="A8" s="46" t="s">
        <v>226</v>
      </c>
      <c r="B8" s="46">
        <v>2400</v>
      </c>
      <c r="C8" s="46">
        <v>1650</v>
      </c>
      <c r="D8" s="46">
        <v>1300</v>
      </c>
    </row>
    <row r="9" spans="1:4" ht="17.399999999999999">
      <c r="A9" s="46" t="s">
        <v>227</v>
      </c>
      <c r="B9" s="46">
        <v>1460</v>
      </c>
      <c r="C9" s="46">
        <v>1540</v>
      </c>
      <c r="D9" s="46">
        <v>940</v>
      </c>
    </row>
    <row r="10" spans="1:4" ht="17.399999999999999">
      <c r="A10" s="46" t="s">
        <v>38</v>
      </c>
      <c r="B10" s="46">
        <v>1800</v>
      </c>
      <c r="C10" s="46">
        <v>1800</v>
      </c>
      <c r="D10" s="46">
        <v>1800</v>
      </c>
    </row>
    <row r="11" spans="1:4" ht="17.399999999999999">
      <c r="A11" s="46" t="s">
        <v>67</v>
      </c>
      <c r="B11" s="46">
        <v>250</v>
      </c>
      <c r="C11" s="46">
        <v>250</v>
      </c>
      <c r="D11" s="46">
        <v>250</v>
      </c>
    </row>
    <row r="12" spans="1:4" ht="17.399999999999999">
      <c r="A12" s="46" t="s">
        <v>83</v>
      </c>
      <c r="B12" s="46">
        <v>150</v>
      </c>
      <c r="C12" s="46">
        <v>150</v>
      </c>
      <c r="D12" s="46">
        <v>150</v>
      </c>
    </row>
    <row r="13" spans="1:4" ht="17.399999999999999">
      <c r="A13" s="46" t="s">
        <v>228</v>
      </c>
      <c r="B13" s="46">
        <v>100</v>
      </c>
      <c r="C13" s="46">
        <v>100</v>
      </c>
      <c r="D13" s="46">
        <v>100</v>
      </c>
    </row>
    <row r="14" spans="1:4" ht="17.399999999999999">
      <c r="A14" s="46" t="s">
        <v>197</v>
      </c>
      <c r="B14" s="46"/>
      <c r="C14" s="46"/>
      <c r="D14" s="46">
        <v>15000</v>
      </c>
    </row>
    <row r="15" spans="1:4" ht="17.399999999999999">
      <c r="A15" s="46" t="s">
        <v>229</v>
      </c>
      <c r="B15" s="46">
        <v>985</v>
      </c>
      <c r="C15" s="46"/>
      <c r="D15" s="46"/>
    </row>
    <row r="16" spans="1:4" ht="17.399999999999999">
      <c r="A16" s="46" t="s">
        <v>129</v>
      </c>
      <c r="B16" s="46"/>
      <c r="C16" s="46">
        <v>1350</v>
      </c>
      <c r="D16" s="46"/>
    </row>
    <row r="17" spans="1:4" ht="17.399999999999999">
      <c r="A17" s="46" t="s">
        <v>230</v>
      </c>
      <c r="B17" s="46">
        <f>SUM(B8:B16)</f>
        <v>7145</v>
      </c>
      <c r="C17" s="46">
        <f t="shared" ref="C17:D17" si="1">SUM(C8:C16)</f>
        <v>6840</v>
      </c>
      <c r="D17" s="46">
        <f t="shared" si="1"/>
        <v>19540</v>
      </c>
    </row>
    <row r="18" spans="1:4" ht="17.399999999999999">
      <c r="A18" s="46" t="s">
        <v>59</v>
      </c>
      <c r="B18" s="46">
        <v>3450</v>
      </c>
      <c r="C18" s="46">
        <f>B20</f>
        <v>14505</v>
      </c>
      <c r="D18" s="46">
        <f>C20</f>
        <v>27115</v>
      </c>
    </row>
    <row r="19" spans="1:4" ht="17.399999999999999">
      <c r="A19" s="46" t="s">
        <v>251</v>
      </c>
      <c r="B19" s="46">
        <f>B5-B17</f>
        <v>11055</v>
      </c>
      <c r="C19" s="46">
        <f t="shared" ref="C19:D19" si="2">C5-C17</f>
        <v>12610</v>
      </c>
      <c r="D19" s="46">
        <f t="shared" si="2"/>
        <v>2445</v>
      </c>
    </row>
    <row r="20" spans="1:4" ht="17.399999999999999">
      <c r="A20" s="46" t="s">
        <v>105</v>
      </c>
      <c r="B20" s="46">
        <f>B18+B19</f>
        <v>14505</v>
      </c>
      <c r="C20" s="46">
        <f t="shared" ref="C20:D20" si="3">C18+C19</f>
        <v>27115</v>
      </c>
      <c r="D20" s="46">
        <f t="shared" si="3"/>
        <v>29560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DE3D6-3043-4AF2-BDC7-DAA8EFF8F3FB}">
  <dimension ref="A1:AK20"/>
  <sheetViews>
    <sheetView workbookViewId="0">
      <selection activeCell="E23" sqref="E23"/>
    </sheetView>
  </sheetViews>
  <sheetFormatPr defaultRowHeight="14.4"/>
  <cols>
    <col min="1" max="1" width="32.77734375" customWidth="1"/>
  </cols>
  <sheetData>
    <row r="1" spans="1:37" ht="15.6">
      <c r="A1" s="178" t="s">
        <v>264</v>
      </c>
      <c r="B1" s="179"/>
      <c r="C1" s="179"/>
      <c r="D1" s="180"/>
    </row>
    <row r="2" spans="1:37" ht="15.6">
      <c r="A2" s="86" t="s">
        <v>231</v>
      </c>
      <c r="B2" s="87" t="s">
        <v>43</v>
      </c>
      <c r="C2" s="87" t="s">
        <v>7</v>
      </c>
      <c r="D2" s="87" t="s">
        <v>55</v>
      </c>
    </row>
    <row r="3" spans="1:37" ht="15.6">
      <c r="A3" s="88" t="s">
        <v>233</v>
      </c>
      <c r="B3" s="88">
        <v>61950</v>
      </c>
      <c r="C3" s="88">
        <v>96919</v>
      </c>
      <c r="D3" s="88">
        <v>60425</v>
      </c>
    </row>
    <row r="4" spans="1:37" ht="15.6">
      <c r="A4" s="88" t="s">
        <v>234</v>
      </c>
      <c r="B4" s="88">
        <f>3000+11250</f>
        <v>14250</v>
      </c>
      <c r="C4" s="88">
        <f>3750+12000</f>
        <v>15750</v>
      </c>
      <c r="D4" s="88">
        <v>16750</v>
      </c>
    </row>
    <row r="5" spans="1:37" ht="15.6">
      <c r="A5" s="88" t="s">
        <v>17</v>
      </c>
      <c r="B5" s="88">
        <v>3200</v>
      </c>
      <c r="C5" s="88">
        <v>3200</v>
      </c>
      <c r="D5" s="88">
        <v>3200</v>
      </c>
    </row>
    <row r="6" spans="1:37" ht="15.6">
      <c r="A6" s="88" t="s">
        <v>22</v>
      </c>
      <c r="B6" s="88"/>
      <c r="C6" s="88">
        <v>10000</v>
      </c>
      <c r="D6" s="88"/>
    </row>
    <row r="7" spans="1:37" ht="15.6">
      <c r="A7" s="88" t="s">
        <v>235</v>
      </c>
      <c r="B7" s="88"/>
      <c r="C7" s="88"/>
      <c r="D7" s="88">
        <v>450</v>
      </c>
    </row>
    <row r="8" spans="1:37" ht="15.6">
      <c r="A8" s="88" t="s">
        <v>222</v>
      </c>
      <c r="B8" s="88">
        <v>400</v>
      </c>
      <c r="C8" s="88"/>
      <c r="D8" s="88"/>
    </row>
    <row r="9" spans="1:37" s="141" customFormat="1" ht="15.6">
      <c r="A9" s="139" t="s">
        <v>236</v>
      </c>
      <c r="B9" s="139">
        <f>SUM(B3:B8)</f>
        <v>79800</v>
      </c>
      <c r="C9" s="139">
        <f t="shared" ref="C9:D9" si="0">SUM(C3:C8)</f>
        <v>125869</v>
      </c>
      <c r="D9" s="139">
        <f t="shared" si="0"/>
        <v>80825</v>
      </c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140"/>
      <c r="S9" s="140"/>
      <c r="T9" s="140"/>
      <c r="U9" s="140"/>
      <c r="V9" s="140"/>
      <c r="W9" s="140"/>
      <c r="X9" s="140"/>
      <c r="Y9" s="140"/>
      <c r="Z9" s="140"/>
      <c r="AA9" s="140"/>
      <c r="AB9" s="140"/>
      <c r="AC9" s="140"/>
      <c r="AD9" s="140"/>
      <c r="AE9" s="140"/>
      <c r="AF9" s="140"/>
      <c r="AG9" s="140"/>
      <c r="AH9" s="140"/>
      <c r="AI9" s="140"/>
      <c r="AJ9" s="140"/>
      <c r="AK9" s="140"/>
    </row>
    <row r="10" spans="1:37" ht="15.6">
      <c r="A10" s="86" t="s">
        <v>237</v>
      </c>
      <c r="B10" s="88"/>
      <c r="C10" s="88"/>
      <c r="D10" s="88"/>
    </row>
    <row r="11" spans="1:37" ht="15.6">
      <c r="A11" s="88" t="s">
        <v>238</v>
      </c>
      <c r="B11" s="88">
        <v>1499</v>
      </c>
      <c r="C11" s="88">
        <v>1800</v>
      </c>
      <c r="D11" s="88">
        <v>3877</v>
      </c>
    </row>
    <row r="12" spans="1:37" ht="15.6">
      <c r="A12" s="88" t="s">
        <v>48</v>
      </c>
      <c r="B12" s="88">
        <v>3000</v>
      </c>
      <c r="C12" s="88">
        <v>3000</v>
      </c>
      <c r="D12" s="88">
        <v>3000</v>
      </c>
    </row>
    <row r="13" spans="1:37" ht="15.6">
      <c r="A13" s="88" t="s">
        <v>243</v>
      </c>
      <c r="B13" s="88"/>
      <c r="C13" s="88"/>
      <c r="D13" s="88"/>
    </row>
    <row r="14" spans="1:37" ht="15.6">
      <c r="A14" s="88" t="s">
        <v>239</v>
      </c>
      <c r="B14" s="88"/>
      <c r="C14" s="88">
        <v>450</v>
      </c>
      <c r="D14" s="88"/>
    </row>
    <row r="15" spans="1:37" ht="15.6">
      <c r="A15" s="88" t="s">
        <v>240</v>
      </c>
      <c r="B15" s="88"/>
      <c r="C15" s="88">
        <v>400</v>
      </c>
      <c r="D15" s="88">
        <v>400</v>
      </c>
    </row>
    <row r="16" spans="1:37" ht="15.6">
      <c r="A16" s="88" t="s">
        <v>241</v>
      </c>
      <c r="B16" s="88"/>
      <c r="C16" s="88"/>
      <c r="D16" s="88">
        <v>6000</v>
      </c>
    </row>
    <row r="17" spans="1:4" s="11" customFormat="1" ht="15.6">
      <c r="A17" s="121" t="s">
        <v>242</v>
      </c>
      <c r="B17" s="121">
        <f>SUM(B11:B16)</f>
        <v>4499</v>
      </c>
      <c r="C17" s="121">
        <f t="shared" ref="C17:D17" si="1">SUM(C11:C16)</f>
        <v>5650</v>
      </c>
      <c r="D17" s="121">
        <f t="shared" si="1"/>
        <v>13277</v>
      </c>
    </row>
    <row r="18" spans="1:4" ht="15.6">
      <c r="A18" s="88" t="s">
        <v>59</v>
      </c>
      <c r="B18" s="88">
        <v>12956</v>
      </c>
      <c r="C18" s="88">
        <f>B20</f>
        <v>88257</v>
      </c>
      <c r="D18" s="88">
        <f>C20</f>
        <v>208476</v>
      </c>
    </row>
    <row r="19" spans="1:4" ht="15.6">
      <c r="A19" s="88" t="s">
        <v>255</v>
      </c>
      <c r="B19" s="88">
        <f>B9-B17</f>
        <v>75301</v>
      </c>
      <c r="C19" s="88">
        <f t="shared" ref="C19:D19" si="2">C9-C17</f>
        <v>120219</v>
      </c>
      <c r="D19" s="88">
        <f t="shared" si="2"/>
        <v>67548</v>
      </c>
    </row>
    <row r="20" spans="1:4" s="11" customFormat="1" ht="15.6">
      <c r="A20" s="121" t="s">
        <v>27</v>
      </c>
      <c r="B20" s="121">
        <f>B18+B19</f>
        <v>88257</v>
      </c>
      <c r="C20" s="121">
        <f t="shared" ref="C20:D20" si="3">C18+C19</f>
        <v>208476</v>
      </c>
      <c r="D20" s="121">
        <f t="shared" si="3"/>
        <v>276024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83486-E03E-4CBE-A98D-EB19C4874F94}">
  <dimension ref="A1:V38"/>
  <sheetViews>
    <sheetView topLeftCell="A15" workbookViewId="0">
      <selection activeCell="A19" sqref="A19"/>
    </sheetView>
  </sheetViews>
  <sheetFormatPr defaultRowHeight="14.4"/>
  <cols>
    <col min="1" max="1" width="18.88671875" style="2" customWidth="1"/>
    <col min="2" max="13" width="8.88671875" style="2"/>
  </cols>
  <sheetData>
    <row r="1" spans="1:13" s="6" customFormat="1" ht="17.399999999999999">
      <c r="A1" s="44" t="s">
        <v>189</v>
      </c>
      <c r="B1" s="44" t="s">
        <v>3</v>
      </c>
      <c r="C1" s="44" t="s">
        <v>4</v>
      </c>
      <c r="D1" s="44" t="s">
        <v>5</v>
      </c>
      <c r="E1" s="44" t="s">
        <v>6</v>
      </c>
      <c r="F1" s="44" t="s">
        <v>7</v>
      </c>
      <c r="G1" s="44" t="s">
        <v>8</v>
      </c>
      <c r="H1" s="44" t="s">
        <v>9</v>
      </c>
      <c r="I1" s="44" t="s">
        <v>10</v>
      </c>
      <c r="J1" s="44" t="s">
        <v>11</v>
      </c>
      <c r="K1" s="44" t="s">
        <v>12</v>
      </c>
      <c r="L1" s="44" t="s">
        <v>13</v>
      </c>
      <c r="M1" s="44" t="s">
        <v>14</v>
      </c>
    </row>
    <row r="2" spans="1:13" ht="17.399999999999999">
      <c r="A2" s="45" t="s">
        <v>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13" ht="17.399999999999999">
      <c r="A3" s="46" t="s">
        <v>190</v>
      </c>
      <c r="B3" s="46"/>
      <c r="C3" s="46"/>
      <c r="D3" s="46">
        <v>65000</v>
      </c>
      <c r="E3" s="46"/>
      <c r="F3" s="46">
        <v>70000</v>
      </c>
      <c r="G3" s="46"/>
      <c r="H3" s="46"/>
      <c r="I3" s="46">
        <v>85000</v>
      </c>
      <c r="J3" s="46"/>
      <c r="K3" s="46">
        <v>65000</v>
      </c>
      <c r="L3" s="46"/>
      <c r="M3" s="46"/>
    </row>
    <row r="4" spans="1:13" ht="17.399999999999999">
      <c r="A4" s="46" t="s">
        <v>191</v>
      </c>
      <c r="B4" s="46"/>
      <c r="C4" s="46"/>
      <c r="D4" s="46">
        <v>1300</v>
      </c>
      <c r="E4" s="46"/>
      <c r="F4" s="46">
        <v>1600</v>
      </c>
      <c r="G4" s="46"/>
      <c r="H4" s="46"/>
      <c r="I4" s="46">
        <v>1800</v>
      </c>
      <c r="J4" s="46"/>
      <c r="K4" s="46">
        <v>1300</v>
      </c>
      <c r="L4" s="46"/>
      <c r="M4" s="46"/>
    </row>
    <row r="5" spans="1:13" ht="17.399999999999999">
      <c r="A5" s="46"/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</row>
    <row r="6" spans="1:13" s="11" customFormat="1" ht="17.399999999999999">
      <c r="A6" s="45" t="s">
        <v>192</v>
      </c>
      <c r="B6" s="45">
        <f>SUM(B3:B4)</f>
        <v>0</v>
      </c>
      <c r="C6" s="45">
        <f t="shared" ref="C6:M6" si="0">SUM(C3:C4)</f>
        <v>0</v>
      </c>
      <c r="D6" s="45">
        <f t="shared" si="0"/>
        <v>66300</v>
      </c>
      <c r="E6" s="45">
        <f t="shared" si="0"/>
        <v>0</v>
      </c>
      <c r="F6" s="45">
        <f t="shared" si="0"/>
        <v>71600</v>
      </c>
      <c r="G6" s="45">
        <f t="shared" si="0"/>
        <v>0</v>
      </c>
      <c r="H6" s="45">
        <f t="shared" si="0"/>
        <v>0</v>
      </c>
      <c r="I6" s="45">
        <f t="shared" si="0"/>
        <v>86800</v>
      </c>
      <c r="J6" s="45">
        <f t="shared" si="0"/>
        <v>0</v>
      </c>
      <c r="K6" s="45">
        <f t="shared" si="0"/>
        <v>66300</v>
      </c>
      <c r="L6" s="45">
        <f t="shared" si="0"/>
        <v>0</v>
      </c>
      <c r="M6" s="45">
        <f t="shared" si="0"/>
        <v>0</v>
      </c>
    </row>
    <row r="7" spans="1:13" ht="17.399999999999999">
      <c r="A7" s="46" t="s">
        <v>1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</row>
    <row r="8" spans="1:13" ht="17.399999999999999">
      <c r="A8" s="46" t="s">
        <v>48</v>
      </c>
      <c r="B8" s="46"/>
      <c r="C8" s="46"/>
      <c r="D8" s="46">
        <v>2500</v>
      </c>
      <c r="E8" s="46"/>
      <c r="F8" s="46">
        <v>2500</v>
      </c>
      <c r="G8" s="46"/>
      <c r="H8" s="46"/>
      <c r="I8" s="46">
        <v>2500</v>
      </c>
      <c r="J8" s="46"/>
      <c r="K8" s="46">
        <v>2500</v>
      </c>
      <c r="L8" s="46"/>
      <c r="M8" s="46"/>
    </row>
    <row r="9" spans="1:13" ht="17.399999999999999">
      <c r="A9" s="46" t="s">
        <v>193</v>
      </c>
      <c r="B9" s="46"/>
      <c r="C9" s="46"/>
      <c r="D9" s="46">
        <v>14000</v>
      </c>
      <c r="E9" s="46"/>
      <c r="F9" s="46">
        <v>14000</v>
      </c>
      <c r="G9" s="46"/>
      <c r="H9" s="46"/>
      <c r="I9" s="46">
        <v>14000</v>
      </c>
      <c r="J9" s="46"/>
      <c r="K9" s="46">
        <v>14000</v>
      </c>
      <c r="L9" s="46"/>
      <c r="M9" s="46"/>
    </row>
    <row r="10" spans="1:13" ht="17.399999999999999">
      <c r="A10" s="46" t="s">
        <v>194</v>
      </c>
      <c r="B10" s="46"/>
      <c r="C10" s="46"/>
      <c r="D10" s="46">
        <v>6000</v>
      </c>
      <c r="E10" s="46"/>
      <c r="F10" s="46">
        <v>6000</v>
      </c>
      <c r="G10" s="46"/>
      <c r="H10" s="46"/>
      <c r="I10" s="46">
        <v>6000</v>
      </c>
      <c r="J10" s="46"/>
      <c r="K10" s="46">
        <v>6000</v>
      </c>
      <c r="L10" s="46"/>
      <c r="M10" s="46"/>
    </row>
    <row r="11" spans="1:13" ht="17.399999999999999">
      <c r="A11" s="46" t="s">
        <v>19</v>
      </c>
      <c r="B11" s="46">
        <v>10000</v>
      </c>
      <c r="C11" s="46">
        <v>10000</v>
      </c>
      <c r="D11" s="46">
        <v>10000</v>
      </c>
      <c r="E11" s="46">
        <v>10000</v>
      </c>
      <c r="F11" s="46">
        <v>10000</v>
      </c>
      <c r="G11" s="46">
        <v>10000</v>
      </c>
      <c r="H11" s="46">
        <v>10000</v>
      </c>
      <c r="I11" s="46">
        <v>10000</v>
      </c>
      <c r="J11" s="46">
        <v>10000</v>
      </c>
      <c r="K11" s="46">
        <v>10000</v>
      </c>
      <c r="L11" s="46">
        <v>10000</v>
      </c>
      <c r="M11" s="46">
        <v>10000</v>
      </c>
    </row>
    <row r="12" spans="1:13" ht="17.399999999999999">
      <c r="A12" s="46" t="s">
        <v>195</v>
      </c>
      <c r="B12" s="46">
        <v>3000</v>
      </c>
      <c r="C12" s="46">
        <v>3000</v>
      </c>
      <c r="D12" s="46">
        <v>3000</v>
      </c>
      <c r="E12" s="46">
        <v>3000</v>
      </c>
      <c r="F12" s="46">
        <v>3000</v>
      </c>
      <c r="G12" s="46">
        <v>3000</v>
      </c>
      <c r="H12" s="46">
        <v>3000</v>
      </c>
      <c r="I12" s="46">
        <v>3000</v>
      </c>
      <c r="J12" s="46">
        <v>3000</v>
      </c>
      <c r="K12" s="46">
        <v>3000</v>
      </c>
      <c r="L12" s="46">
        <v>3000</v>
      </c>
      <c r="M12" s="46">
        <v>3000</v>
      </c>
    </row>
    <row r="13" spans="1:13" s="11" customFormat="1" ht="17.399999999999999">
      <c r="A13" s="45" t="s">
        <v>186</v>
      </c>
      <c r="B13" s="45">
        <f>SUM(B8:B12)</f>
        <v>13000</v>
      </c>
      <c r="C13" s="45">
        <f t="shared" ref="C13:M13" si="1">SUM(C8:C12)</f>
        <v>13000</v>
      </c>
      <c r="D13" s="45">
        <f t="shared" si="1"/>
        <v>35500</v>
      </c>
      <c r="E13" s="45">
        <f t="shared" si="1"/>
        <v>13000</v>
      </c>
      <c r="F13" s="45">
        <f t="shared" si="1"/>
        <v>35500</v>
      </c>
      <c r="G13" s="45">
        <f t="shared" si="1"/>
        <v>13000</v>
      </c>
      <c r="H13" s="45">
        <f t="shared" si="1"/>
        <v>13000</v>
      </c>
      <c r="I13" s="45">
        <f t="shared" si="1"/>
        <v>35500</v>
      </c>
      <c r="J13" s="45">
        <f t="shared" si="1"/>
        <v>13000</v>
      </c>
      <c r="K13" s="45">
        <f t="shared" si="1"/>
        <v>35500</v>
      </c>
      <c r="L13" s="45">
        <f t="shared" si="1"/>
        <v>13000</v>
      </c>
      <c r="M13" s="45">
        <f t="shared" si="1"/>
        <v>13000</v>
      </c>
    </row>
    <row r="14" spans="1:13" ht="17.399999999999999">
      <c r="A14" s="46" t="s">
        <v>104</v>
      </c>
      <c r="B14" s="46">
        <v>5000</v>
      </c>
      <c r="C14" s="46">
        <f>B16</f>
        <v>-8000</v>
      </c>
      <c r="D14" s="46">
        <f t="shared" ref="D14:M14" si="2">C16</f>
        <v>-21000</v>
      </c>
      <c r="E14" s="46">
        <f t="shared" si="2"/>
        <v>9800</v>
      </c>
      <c r="F14" s="46">
        <f t="shared" si="2"/>
        <v>-3200</v>
      </c>
      <c r="G14" s="46">
        <f t="shared" si="2"/>
        <v>32900</v>
      </c>
      <c r="H14" s="46">
        <f t="shared" si="2"/>
        <v>19900</v>
      </c>
      <c r="I14" s="46">
        <f t="shared" si="2"/>
        <v>6900</v>
      </c>
      <c r="J14" s="46">
        <f t="shared" si="2"/>
        <v>58200</v>
      </c>
      <c r="K14" s="46">
        <f t="shared" si="2"/>
        <v>45200</v>
      </c>
      <c r="L14" s="46">
        <f t="shared" si="2"/>
        <v>76000</v>
      </c>
      <c r="M14" s="46">
        <f t="shared" si="2"/>
        <v>63000</v>
      </c>
    </row>
    <row r="15" spans="1:13" ht="17.399999999999999">
      <c r="A15" s="46" t="s">
        <v>251</v>
      </c>
      <c r="B15" s="46">
        <f>B6-B13</f>
        <v>-13000</v>
      </c>
      <c r="C15" s="46">
        <f t="shared" ref="C15:M15" si="3">C6-C13</f>
        <v>-13000</v>
      </c>
      <c r="D15" s="46">
        <f t="shared" si="3"/>
        <v>30800</v>
      </c>
      <c r="E15" s="46">
        <f t="shared" si="3"/>
        <v>-13000</v>
      </c>
      <c r="F15" s="46">
        <f t="shared" si="3"/>
        <v>36100</v>
      </c>
      <c r="G15" s="46">
        <f t="shared" si="3"/>
        <v>-13000</v>
      </c>
      <c r="H15" s="46">
        <f t="shared" si="3"/>
        <v>-13000</v>
      </c>
      <c r="I15" s="46">
        <f t="shared" si="3"/>
        <v>51300</v>
      </c>
      <c r="J15" s="46">
        <f t="shared" si="3"/>
        <v>-13000</v>
      </c>
      <c r="K15" s="46">
        <f t="shared" si="3"/>
        <v>30800</v>
      </c>
      <c r="L15" s="46">
        <f t="shared" si="3"/>
        <v>-13000</v>
      </c>
      <c r="M15" s="46">
        <f t="shared" si="3"/>
        <v>-13000</v>
      </c>
    </row>
    <row r="16" spans="1:13" s="47" customFormat="1" ht="17.399999999999999">
      <c r="A16" s="46" t="s">
        <v>105</v>
      </c>
      <c r="B16" s="48">
        <f>B14+B15</f>
        <v>-8000</v>
      </c>
      <c r="C16" s="48">
        <f t="shared" ref="C16:M16" si="4">C14+C15</f>
        <v>-21000</v>
      </c>
      <c r="D16" s="46">
        <f t="shared" si="4"/>
        <v>9800</v>
      </c>
      <c r="E16" s="48">
        <f t="shared" si="4"/>
        <v>-3200</v>
      </c>
      <c r="F16" s="46">
        <f t="shared" si="4"/>
        <v>32900</v>
      </c>
      <c r="G16" s="46">
        <f t="shared" si="4"/>
        <v>19900</v>
      </c>
      <c r="H16" s="46">
        <f t="shared" si="4"/>
        <v>6900</v>
      </c>
      <c r="I16" s="46">
        <f t="shared" si="4"/>
        <v>58200</v>
      </c>
      <c r="J16" s="46">
        <f t="shared" si="4"/>
        <v>45200</v>
      </c>
      <c r="K16" s="46">
        <f t="shared" si="4"/>
        <v>76000</v>
      </c>
      <c r="L16" s="46">
        <f t="shared" si="4"/>
        <v>63000</v>
      </c>
      <c r="M16" s="46">
        <f t="shared" si="4"/>
        <v>50000</v>
      </c>
    </row>
    <row r="18" spans="1:22">
      <c r="A18" s="2" t="s">
        <v>305</v>
      </c>
    </row>
    <row r="19" spans="1:22" ht="17.399999999999999">
      <c r="A19" s="49" t="s">
        <v>189</v>
      </c>
      <c r="B19" s="49" t="s">
        <v>3</v>
      </c>
      <c r="C19" s="49" t="s">
        <v>4</v>
      </c>
      <c r="D19" s="49" t="s">
        <v>5</v>
      </c>
      <c r="E19" s="49" t="s">
        <v>6</v>
      </c>
      <c r="F19" s="49" t="s">
        <v>7</v>
      </c>
      <c r="G19" s="49" t="s">
        <v>8</v>
      </c>
      <c r="H19" s="49" t="s">
        <v>9</v>
      </c>
      <c r="I19" s="49" t="s">
        <v>10</v>
      </c>
      <c r="J19" s="49" t="s">
        <v>11</v>
      </c>
      <c r="K19" s="49" t="s">
        <v>12</v>
      </c>
      <c r="L19" s="49" t="s">
        <v>13</v>
      </c>
      <c r="M19" s="49" t="s">
        <v>14</v>
      </c>
    </row>
    <row r="20" spans="1:22" ht="17.399999999999999">
      <c r="A20" s="50" t="s">
        <v>2</v>
      </c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</row>
    <row r="21" spans="1:22" ht="17.399999999999999">
      <c r="A21" s="50" t="s">
        <v>190</v>
      </c>
      <c r="B21" s="50"/>
      <c r="C21" s="50"/>
      <c r="D21" s="50">
        <v>65000</v>
      </c>
      <c r="E21" s="50"/>
      <c r="F21" s="50">
        <v>70000</v>
      </c>
      <c r="G21" s="50"/>
      <c r="H21" s="50"/>
      <c r="I21" s="50">
        <v>85000</v>
      </c>
      <c r="J21" s="50"/>
      <c r="K21" s="50">
        <v>65000</v>
      </c>
      <c r="L21" s="50"/>
      <c r="M21" s="50"/>
    </row>
    <row r="22" spans="1:22" ht="17.399999999999999">
      <c r="A22" s="50" t="s">
        <v>191</v>
      </c>
      <c r="B22" s="50"/>
      <c r="C22" s="50"/>
      <c r="D22" s="50">
        <v>1300</v>
      </c>
      <c r="E22" s="50"/>
      <c r="F22" s="50">
        <v>1600</v>
      </c>
      <c r="G22" s="50"/>
      <c r="H22" s="50"/>
      <c r="I22" s="50">
        <v>1800</v>
      </c>
      <c r="J22" s="50"/>
      <c r="K22" s="50">
        <v>1300</v>
      </c>
      <c r="L22" s="50"/>
      <c r="M22" s="50"/>
    </row>
    <row r="23" spans="1:22" ht="17.399999999999999">
      <c r="A23" s="50" t="s">
        <v>192</v>
      </c>
      <c r="B23" s="50">
        <f t="shared" ref="B23:M23" si="5">SUM(B21:B22)</f>
        <v>0</v>
      </c>
      <c r="C23" s="50">
        <f t="shared" si="5"/>
        <v>0</v>
      </c>
      <c r="D23" s="50">
        <f t="shared" si="5"/>
        <v>66300</v>
      </c>
      <c r="E23" s="50">
        <f t="shared" si="5"/>
        <v>0</v>
      </c>
      <c r="F23" s="50">
        <f t="shared" si="5"/>
        <v>71600</v>
      </c>
      <c r="G23" s="50">
        <f t="shared" si="5"/>
        <v>0</v>
      </c>
      <c r="H23" s="50">
        <f t="shared" si="5"/>
        <v>0</v>
      </c>
      <c r="I23" s="50">
        <f t="shared" si="5"/>
        <v>86800</v>
      </c>
      <c r="J23" s="50">
        <f t="shared" si="5"/>
        <v>0</v>
      </c>
      <c r="K23" s="50">
        <f t="shared" si="5"/>
        <v>66300</v>
      </c>
      <c r="L23" s="50">
        <f t="shared" si="5"/>
        <v>0</v>
      </c>
      <c r="M23" s="50">
        <f t="shared" si="5"/>
        <v>0</v>
      </c>
    </row>
    <row r="24" spans="1:22" ht="17.399999999999999">
      <c r="A24" s="50" t="s">
        <v>1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</row>
    <row r="25" spans="1:22" ht="17.399999999999999">
      <c r="A25" s="50" t="s">
        <v>48</v>
      </c>
      <c r="B25" s="50"/>
      <c r="C25" s="50"/>
      <c r="D25" s="50">
        <v>2500</v>
      </c>
      <c r="E25" s="50"/>
      <c r="F25" s="50">
        <v>2500</v>
      </c>
      <c r="G25" s="50"/>
      <c r="H25" s="50"/>
      <c r="I25" s="50">
        <v>2500</v>
      </c>
      <c r="J25" s="50"/>
      <c r="K25" s="50">
        <v>2500</v>
      </c>
      <c r="L25" s="50"/>
      <c r="M25" s="50"/>
    </row>
    <row r="26" spans="1:22" ht="17.399999999999999">
      <c r="A26" s="50" t="s">
        <v>193</v>
      </c>
      <c r="B26" s="50"/>
      <c r="C26" s="50"/>
      <c r="D26" s="50">
        <v>14000</v>
      </c>
      <c r="E26" s="50"/>
      <c r="F26" s="50">
        <v>14000</v>
      </c>
      <c r="G26" s="50"/>
      <c r="H26" s="50"/>
      <c r="I26" s="50">
        <v>14000</v>
      </c>
      <c r="J26" s="50"/>
      <c r="K26" s="50">
        <v>14000</v>
      </c>
      <c r="L26" s="50"/>
      <c r="M26" s="50"/>
    </row>
    <row r="27" spans="1:22" ht="17.399999999999999">
      <c r="A27" s="50" t="s">
        <v>194</v>
      </c>
      <c r="B27" s="50"/>
      <c r="C27" s="50"/>
      <c r="D27" s="50">
        <v>6000</v>
      </c>
      <c r="E27" s="50"/>
      <c r="F27" s="50">
        <v>6000</v>
      </c>
      <c r="G27" s="50"/>
      <c r="H27" s="50"/>
      <c r="I27" s="50">
        <v>6000</v>
      </c>
      <c r="J27" s="50"/>
      <c r="K27" s="50">
        <v>6000</v>
      </c>
      <c r="L27" s="50"/>
      <c r="M27" s="50"/>
    </row>
    <row r="28" spans="1:22" ht="17.399999999999999">
      <c r="A28" s="50" t="s">
        <v>19</v>
      </c>
      <c r="B28" s="50">
        <v>10000</v>
      </c>
      <c r="C28" s="50">
        <v>10000</v>
      </c>
      <c r="D28" s="50">
        <v>10000</v>
      </c>
      <c r="E28" s="50">
        <v>10000</v>
      </c>
      <c r="F28" s="50">
        <v>10000</v>
      </c>
      <c r="G28" s="50">
        <v>10000</v>
      </c>
      <c r="H28" s="50">
        <v>10000</v>
      </c>
      <c r="I28" s="50">
        <v>10000</v>
      </c>
      <c r="J28" s="50">
        <v>10000</v>
      </c>
      <c r="K28" s="50">
        <v>10000</v>
      </c>
      <c r="L28" s="50">
        <v>10000</v>
      </c>
      <c r="M28" s="50">
        <v>10000</v>
      </c>
    </row>
    <row r="29" spans="1:22" ht="17.399999999999999">
      <c r="A29" s="50" t="s">
        <v>195</v>
      </c>
      <c r="B29" s="50">
        <v>3000</v>
      </c>
      <c r="C29" s="50">
        <v>3000</v>
      </c>
      <c r="D29" s="50">
        <v>3000</v>
      </c>
      <c r="E29" s="50">
        <v>3000</v>
      </c>
      <c r="F29" s="50">
        <v>3000</v>
      </c>
      <c r="G29" s="50">
        <v>3000</v>
      </c>
      <c r="H29" s="50">
        <v>3000</v>
      </c>
      <c r="I29" s="50">
        <v>3000</v>
      </c>
      <c r="J29" s="50">
        <v>3000</v>
      </c>
      <c r="K29" s="50">
        <v>3000</v>
      </c>
      <c r="L29" s="50">
        <v>3000</v>
      </c>
      <c r="M29" s="50">
        <v>3000</v>
      </c>
    </row>
    <row r="30" spans="1:22" s="8" customFormat="1" ht="17.399999999999999">
      <c r="A30" s="51" t="s">
        <v>198</v>
      </c>
      <c r="B30" s="52"/>
      <c r="C30" s="52"/>
      <c r="D30" s="52"/>
      <c r="E30" s="52"/>
      <c r="F30" s="52"/>
      <c r="G30" s="52"/>
      <c r="H30" s="52"/>
      <c r="I30" s="51">
        <v>30000</v>
      </c>
      <c r="J30" s="52"/>
      <c r="K30" s="52"/>
      <c r="L30" s="52"/>
      <c r="M30" s="52"/>
      <c r="N30" s="43"/>
      <c r="O30" s="43"/>
      <c r="P30" s="43"/>
      <c r="Q30" s="43"/>
      <c r="R30" s="43"/>
      <c r="S30" s="43"/>
      <c r="T30" s="43"/>
      <c r="U30" s="43"/>
      <c r="V30" s="43"/>
    </row>
    <row r="31" spans="1:22" ht="17.399999999999999">
      <c r="A31" s="50" t="s">
        <v>186</v>
      </c>
      <c r="B31" s="50">
        <f>SUM(B25:B29)</f>
        <v>13000</v>
      </c>
      <c r="C31" s="50">
        <f>SUM(C25:C29)</f>
        <v>13000</v>
      </c>
      <c r="D31" s="50">
        <f>SUM(D25:D29)</f>
        <v>35500</v>
      </c>
      <c r="E31" s="50">
        <f>SUM(E25:E29)</f>
        <v>13000</v>
      </c>
      <c r="F31" s="50">
        <f>SUM(F25:F30)</f>
        <v>35500</v>
      </c>
      <c r="G31" s="50">
        <f>SUM(G25:G30)</f>
        <v>13000</v>
      </c>
      <c r="H31" s="50">
        <f>SUM(H25:H29)</f>
        <v>13000</v>
      </c>
      <c r="I31" s="50">
        <f>SUM(I25:I30)</f>
        <v>65500</v>
      </c>
      <c r="J31" s="50">
        <f>SUM(J25:J29)</f>
        <v>13000</v>
      </c>
      <c r="K31" s="50">
        <f>SUM(K25:K29)</f>
        <v>35500</v>
      </c>
      <c r="L31" s="50">
        <f>SUM(L25:L29)</f>
        <v>13000</v>
      </c>
      <c r="M31" s="50">
        <f>SUM(M25:M29)</f>
        <v>13000</v>
      </c>
    </row>
    <row r="32" spans="1:22" ht="17.399999999999999">
      <c r="A32" s="50" t="s">
        <v>104</v>
      </c>
      <c r="B32" s="51">
        <v>5000</v>
      </c>
      <c r="C32" s="50">
        <f>B34</f>
        <v>-8000</v>
      </c>
      <c r="D32" s="50">
        <f t="shared" ref="D32" si="6">C34</f>
        <v>-21000</v>
      </c>
      <c r="E32" s="50">
        <f t="shared" ref="E32" si="7">D34</f>
        <v>9800</v>
      </c>
      <c r="F32" s="50">
        <f t="shared" ref="F32" si="8">E34</f>
        <v>-3200</v>
      </c>
      <c r="G32" s="50">
        <f t="shared" ref="G32" si="9">F34</f>
        <v>32900</v>
      </c>
      <c r="H32" s="50">
        <f t="shared" ref="H32" si="10">G34</f>
        <v>19900</v>
      </c>
      <c r="I32" s="50">
        <f t="shared" ref="I32" si="11">H34</f>
        <v>6900</v>
      </c>
      <c r="J32" s="50">
        <f t="shared" ref="J32" si="12">I34</f>
        <v>28200</v>
      </c>
      <c r="K32" s="50">
        <f t="shared" ref="K32" si="13">J34</f>
        <v>15200</v>
      </c>
      <c r="L32" s="50">
        <f t="shared" ref="L32" si="14">K34</f>
        <v>46000</v>
      </c>
      <c r="M32" s="50">
        <f t="shared" ref="M32" si="15">L34</f>
        <v>33000</v>
      </c>
    </row>
    <row r="33" spans="1:13" ht="17.399999999999999">
      <c r="A33" s="50" t="s">
        <v>251</v>
      </c>
      <c r="B33" s="50">
        <f t="shared" ref="B33:M33" si="16">B23-B31</f>
        <v>-13000</v>
      </c>
      <c r="C33" s="50">
        <f t="shared" si="16"/>
        <v>-13000</v>
      </c>
      <c r="D33" s="50">
        <f t="shared" si="16"/>
        <v>30800</v>
      </c>
      <c r="E33" s="50">
        <f t="shared" si="16"/>
        <v>-13000</v>
      </c>
      <c r="F33" s="50">
        <f t="shared" si="16"/>
        <v>36100</v>
      </c>
      <c r="G33" s="50">
        <f t="shared" si="16"/>
        <v>-13000</v>
      </c>
      <c r="H33" s="50">
        <f t="shared" si="16"/>
        <v>-13000</v>
      </c>
      <c r="I33" s="50">
        <f t="shared" si="16"/>
        <v>21300</v>
      </c>
      <c r="J33" s="50">
        <f t="shared" si="16"/>
        <v>-13000</v>
      </c>
      <c r="K33" s="50">
        <f t="shared" si="16"/>
        <v>30800</v>
      </c>
      <c r="L33" s="50">
        <f t="shared" si="16"/>
        <v>-13000</v>
      </c>
      <c r="M33" s="50">
        <f t="shared" si="16"/>
        <v>-13000</v>
      </c>
    </row>
    <row r="34" spans="1:13" ht="17.399999999999999">
      <c r="A34" s="50" t="s">
        <v>105</v>
      </c>
      <c r="B34" s="51">
        <f>B32+B33</f>
        <v>-8000</v>
      </c>
      <c r="C34" s="51">
        <f t="shared" ref="C34:M34" si="17">C32+C33</f>
        <v>-21000</v>
      </c>
      <c r="D34" s="50">
        <f t="shared" si="17"/>
        <v>9800</v>
      </c>
      <c r="E34" s="51">
        <f t="shared" si="17"/>
        <v>-3200</v>
      </c>
      <c r="F34" s="50">
        <f t="shared" si="17"/>
        <v>32900</v>
      </c>
      <c r="G34" s="50">
        <f t="shared" si="17"/>
        <v>19900</v>
      </c>
      <c r="H34" s="50">
        <f t="shared" si="17"/>
        <v>6900</v>
      </c>
      <c r="I34" s="50">
        <f t="shared" si="17"/>
        <v>28200</v>
      </c>
      <c r="J34" s="50">
        <f t="shared" si="17"/>
        <v>15200</v>
      </c>
      <c r="K34" s="50">
        <f t="shared" si="17"/>
        <v>46000</v>
      </c>
      <c r="L34" s="50">
        <f t="shared" si="17"/>
        <v>33000</v>
      </c>
      <c r="M34" s="50">
        <f t="shared" si="17"/>
        <v>20000</v>
      </c>
    </row>
    <row r="36" spans="1:13">
      <c r="A36" s="7" t="s">
        <v>304</v>
      </c>
      <c r="B36" s="7"/>
      <c r="C36" s="7"/>
      <c r="D36" s="7"/>
      <c r="E36" s="7"/>
    </row>
    <row r="37" spans="1:13">
      <c r="A37" s="7" t="s">
        <v>196</v>
      </c>
      <c r="B37" s="7"/>
      <c r="C37" s="7"/>
      <c r="D37" s="7"/>
      <c r="E37" s="7"/>
    </row>
    <row r="38" spans="1:13">
      <c r="A38" s="7"/>
      <c r="B38" s="7"/>
      <c r="C38" s="7"/>
      <c r="D38" s="7"/>
      <c r="E38" s="7"/>
    </row>
  </sheetData>
  <phoneticPr fontId="3" type="noConversion"/>
  <pageMargins left="0.7" right="0.7" top="0.75" bottom="0.75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C3CF8-7025-46C2-A65F-0A9DCCD6358C}">
  <dimension ref="A1:E37"/>
  <sheetViews>
    <sheetView topLeftCell="A12" zoomScaleNormal="100" workbookViewId="0">
      <selection activeCell="E16" sqref="E16"/>
    </sheetView>
  </sheetViews>
  <sheetFormatPr defaultRowHeight="14.4"/>
  <cols>
    <col min="1" max="1" width="26.33203125" style="70" customWidth="1"/>
    <col min="2" max="2" width="13.6640625" style="70" customWidth="1"/>
    <col min="3" max="3" width="13.44140625" style="71" customWidth="1"/>
  </cols>
  <sheetData>
    <row r="1" spans="1:5" ht="17.399999999999999">
      <c r="A1" s="69" t="s">
        <v>164</v>
      </c>
    </row>
    <row r="2" spans="1:5" ht="17.399999999999999">
      <c r="A2" s="69" t="s">
        <v>2</v>
      </c>
      <c r="B2" s="72" t="s">
        <v>165</v>
      </c>
      <c r="C2" s="73" t="s">
        <v>163</v>
      </c>
    </row>
    <row r="3" spans="1:5">
      <c r="A3" s="70" t="s">
        <v>166</v>
      </c>
      <c r="B3" s="70">
        <v>652300</v>
      </c>
      <c r="C3" s="75">
        <v>534886</v>
      </c>
      <c r="D3" s="116">
        <f>B3-C3</f>
        <v>117414</v>
      </c>
      <c r="E3" t="s">
        <v>295</v>
      </c>
    </row>
    <row r="4" spans="1:5">
      <c r="A4" s="70" t="s">
        <v>167</v>
      </c>
      <c r="B4" s="70">
        <v>160000</v>
      </c>
      <c r="C4" s="71">
        <v>160000</v>
      </c>
    </row>
    <row r="5" spans="1:5">
      <c r="A5" s="76" t="s">
        <v>58</v>
      </c>
      <c r="B5" s="76">
        <f>SUM(B3:B4)</f>
        <v>812300</v>
      </c>
      <c r="C5" s="77">
        <f>SUM(C3:C4)</f>
        <v>694886</v>
      </c>
    </row>
    <row r="6" spans="1:5" ht="16.8">
      <c r="A6" s="83" t="s">
        <v>47</v>
      </c>
    </row>
    <row r="7" spans="1:5" s="6" customFormat="1">
      <c r="A7" s="74" t="s">
        <v>156</v>
      </c>
      <c r="B7" s="74"/>
      <c r="C7" s="78"/>
    </row>
    <row r="8" spans="1:5">
      <c r="A8" s="70" t="s">
        <v>48</v>
      </c>
      <c r="B8" s="70">
        <v>360000</v>
      </c>
      <c r="C8" s="71">
        <v>360000</v>
      </c>
    </row>
    <row r="9" spans="1:5">
      <c r="A9" s="70" t="s">
        <v>168</v>
      </c>
      <c r="B9" s="70">
        <v>3000</v>
      </c>
      <c r="C9" s="71">
        <v>3000</v>
      </c>
    </row>
    <row r="10" spans="1:5" s="6" customFormat="1">
      <c r="A10" s="74" t="s">
        <v>184</v>
      </c>
      <c r="B10" s="74"/>
      <c r="C10" s="78"/>
    </row>
    <row r="11" spans="1:5">
      <c r="A11" s="70" t="s">
        <v>169</v>
      </c>
      <c r="B11" s="70">
        <v>29000</v>
      </c>
      <c r="C11" s="79">
        <f>B11+5000</f>
        <v>34000</v>
      </c>
      <c r="D11">
        <v>5000</v>
      </c>
      <c r="E11" t="s">
        <v>296</v>
      </c>
    </row>
    <row r="12" spans="1:5">
      <c r="A12" s="70" t="s">
        <v>294</v>
      </c>
      <c r="B12" s="70">
        <v>16500</v>
      </c>
      <c r="C12" s="71">
        <v>16500</v>
      </c>
    </row>
    <row r="13" spans="1:5">
      <c r="A13" s="70" t="s">
        <v>170</v>
      </c>
      <c r="B13" s="70">
        <v>7700</v>
      </c>
      <c r="C13" s="71">
        <v>7700</v>
      </c>
    </row>
    <row r="14" spans="1:5">
      <c r="A14" s="70" t="s">
        <v>82</v>
      </c>
      <c r="B14" s="70">
        <v>16300</v>
      </c>
      <c r="C14" s="71">
        <v>16300</v>
      </c>
    </row>
    <row r="15" spans="1:5">
      <c r="A15" s="70" t="s">
        <v>187</v>
      </c>
      <c r="B15" s="70">
        <v>24000</v>
      </c>
      <c r="C15" s="79">
        <v>30000</v>
      </c>
      <c r="D15">
        <v>6000</v>
      </c>
      <c r="E15" t="s">
        <v>296</v>
      </c>
    </row>
    <row r="16" spans="1:5">
      <c r="A16" s="70" t="s">
        <v>171</v>
      </c>
      <c r="B16" s="70">
        <v>30000</v>
      </c>
      <c r="C16" s="71">
        <v>30000</v>
      </c>
    </row>
    <row r="17" spans="1:3">
      <c r="A17" s="70" t="s">
        <v>172</v>
      </c>
      <c r="B17" s="70">
        <v>25000</v>
      </c>
      <c r="C17" s="71">
        <v>25000</v>
      </c>
    </row>
    <row r="18" spans="1:3">
      <c r="A18" s="70" t="s">
        <v>120</v>
      </c>
      <c r="B18" s="70">
        <v>50000</v>
      </c>
      <c r="C18" s="71">
        <v>50000</v>
      </c>
    </row>
    <row r="19" spans="1:3">
      <c r="A19" s="70" t="s">
        <v>173</v>
      </c>
      <c r="B19" s="70">
        <v>7000</v>
      </c>
      <c r="C19" s="71">
        <v>7000</v>
      </c>
    </row>
    <row r="20" spans="1:3">
      <c r="A20" s="70" t="s">
        <v>174</v>
      </c>
      <c r="B20" s="70">
        <v>3000</v>
      </c>
      <c r="C20" s="71">
        <v>3000</v>
      </c>
    </row>
    <row r="21" spans="1:3">
      <c r="A21" s="70" t="s">
        <v>57</v>
      </c>
      <c r="B21" s="70">
        <v>15000</v>
      </c>
      <c r="C21" s="71">
        <v>15000</v>
      </c>
    </row>
    <row r="22" spans="1:3">
      <c r="A22" s="70" t="s">
        <v>175</v>
      </c>
      <c r="B22" s="70">
        <v>10000</v>
      </c>
      <c r="C22" s="71">
        <v>10000</v>
      </c>
    </row>
    <row r="23" spans="1:3">
      <c r="A23" s="80" t="s">
        <v>176</v>
      </c>
      <c r="B23" s="70">
        <v>35000</v>
      </c>
      <c r="C23" s="71">
        <v>35000</v>
      </c>
    </row>
    <row r="24" spans="1:3">
      <c r="A24" s="81" t="s">
        <v>185</v>
      </c>
    </row>
    <row r="25" spans="1:3">
      <c r="A25" s="70" t="s">
        <v>177</v>
      </c>
      <c r="B25" s="70">
        <v>3000</v>
      </c>
      <c r="C25" s="71">
        <v>3000</v>
      </c>
    </row>
    <row r="26" spans="1:3">
      <c r="A26" s="70" t="s">
        <v>178</v>
      </c>
      <c r="B26" s="70">
        <v>6000</v>
      </c>
      <c r="C26" s="71">
        <v>6000</v>
      </c>
    </row>
    <row r="27" spans="1:3">
      <c r="A27" s="70" t="s">
        <v>179</v>
      </c>
      <c r="B27" s="70">
        <v>3000</v>
      </c>
      <c r="C27" s="71">
        <v>3000</v>
      </c>
    </row>
    <row r="28" spans="1:3">
      <c r="A28" s="70" t="s">
        <v>180</v>
      </c>
      <c r="B28" s="70">
        <v>4000</v>
      </c>
      <c r="C28" s="71">
        <v>4000</v>
      </c>
    </row>
    <row r="29" spans="1:3">
      <c r="A29" s="70" t="s">
        <v>181</v>
      </c>
      <c r="B29" s="70">
        <v>16000</v>
      </c>
      <c r="C29" s="71">
        <v>16000</v>
      </c>
    </row>
    <row r="30" spans="1:3">
      <c r="A30" s="70" t="s">
        <v>66</v>
      </c>
      <c r="B30" s="70">
        <v>10000</v>
      </c>
      <c r="C30" s="71">
        <v>10000</v>
      </c>
    </row>
    <row r="31" spans="1:3">
      <c r="A31" s="70" t="s">
        <v>188</v>
      </c>
      <c r="B31" s="70">
        <v>4000</v>
      </c>
      <c r="C31" s="71">
        <v>4000</v>
      </c>
    </row>
    <row r="32" spans="1:3">
      <c r="A32" s="70" t="s">
        <v>182</v>
      </c>
      <c r="B32" s="70">
        <v>60000</v>
      </c>
      <c r="C32" s="71">
        <v>60000</v>
      </c>
    </row>
    <row r="33" spans="1:3">
      <c r="A33" s="70" t="s">
        <v>183</v>
      </c>
      <c r="B33" s="70">
        <v>7000</v>
      </c>
      <c r="C33" s="71">
        <v>7000</v>
      </c>
    </row>
    <row r="34" spans="1:3" s="11" customFormat="1">
      <c r="A34" s="76" t="s">
        <v>186</v>
      </c>
      <c r="B34" s="76">
        <f>SUM(B8:B33)</f>
        <v>744500</v>
      </c>
      <c r="C34" s="77">
        <f>SUM(C8:C33)</f>
        <v>755500</v>
      </c>
    </row>
    <row r="35" spans="1:3">
      <c r="A35" s="70" t="s">
        <v>25</v>
      </c>
      <c r="B35" s="70">
        <v>11904</v>
      </c>
      <c r="C35" s="71">
        <v>11904</v>
      </c>
    </row>
    <row r="36" spans="1:3">
      <c r="A36" s="70" t="s">
        <v>262</v>
      </c>
      <c r="B36" s="70">
        <f>B5-B34</f>
        <v>67800</v>
      </c>
      <c r="C36" s="71">
        <f>C5-C34</f>
        <v>-60614</v>
      </c>
    </row>
    <row r="37" spans="1:3">
      <c r="A37" s="70" t="s">
        <v>27</v>
      </c>
      <c r="B37" s="82">
        <f>B35+B36</f>
        <v>79704</v>
      </c>
      <c r="C37" s="75">
        <f>C35+C36</f>
        <v>-48710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1E01043083FD4BBBD1E5DF0A4F1907" ma:contentTypeVersion="13" ma:contentTypeDescription="Create a new document." ma:contentTypeScope="" ma:versionID="4436ad1760d49d00ace94cdbe708d7e0">
  <xsd:schema xmlns:xsd="http://www.w3.org/2001/XMLSchema" xmlns:xs="http://www.w3.org/2001/XMLSchema" xmlns:p="http://schemas.microsoft.com/office/2006/metadata/properties" xmlns:ns2="d3d7e336-fb0c-4ffe-9a0f-4d0a919a362c" xmlns:ns3="e2e55f4f-54ea-441f-814d-844b1e076612" targetNamespace="http://schemas.microsoft.com/office/2006/metadata/properties" ma:root="true" ma:fieldsID="c639b98a182bb6095f64b21fc7bd6e8d" ns2:_="" ns3:_="">
    <xsd:import namespace="d3d7e336-fb0c-4ffe-9a0f-4d0a919a362c"/>
    <xsd:import namespace="e2e55f4f-54ea-441f-814d-844b1e0766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d7e336-fb0c-4ffe-9a0f-4d0a919a36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e55f4f-54ea-441f-814d-844b1e07661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C248D2D-8EE0-4A4F-8B31-C39B07F2733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01153F8-1773-4182-B2E4-42A88DEC00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d7e336-fb0c-4ffe-9a0f-4d0a919a362c"/>
    <ds:schemaRef ds:uri="e2e55f4f-54ea-441f-814d-844b1e0766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A46D71A-D8B1-4BB3-9DD9-51E397A60DF8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Ex 9  brent bishop</vt:lpstr>
      <vt:lpstr>ex 5 tow truck </vt:lpstr>
      <vt:lpstr>ex 6 dog walking</vt:lpstr>
      <vt:lpstr>Ex 4  lawn moving </vt:lpstr>
      <vt:lpstr>Ex 7 ice cream</vt:lpstr>
      <vt:lpstr>1 hairdressing</vt:lpstr>
      <vt:lpstr>2 pizza business </vt:lpstr>
      <vt:lpstr>3 plant shop</vt:lpstr>
      <vt:lpstr>8 sports shoe</vt:lpstr>
      <vt:lpstr>10 fiona farmer</vt:lpstr>
      <vt:lpstr>11 Bright Spark</vt:lpstr>
      <vt:lpstr>13 market mike</vt:lpstr>
      <vt:lpstr>14 quad</vt:lpstr>
      <vt:lpstr>ex 16 drenched</vt:lpstr>
      <vt:lpstr>Ex 18 Big Tomato</vt:lpstr>
      <vt:lpstr>Ex 19 Maizy Growers</vt:lpstr>
      <vt:lpstr>Ex 20 Kumeu Flower Farm</vt:lpstr>
      <vt:lpstr>17 AGFEST</vt:lpstr>
      <vt:lpstr>Ex 15 Mas titus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Judi Leman</dc:creator>
  <cp:lastModifiedBy>Kerry Allen</cp:lastModifiedBy>
  <cp:lastPrinted>2024-03-13T01:31:41Z</cp:lastPrinted>
  <dcterms:created xsi:type="dcterms:W3CDTF">2021-03-08T18:50:39Z</dcterms:created>
  <dcterms:modified xsi:type="dcterms:W3CDTF">2024-03-13T02:41:21Z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0x010100081E01043083FD4BBBD1E5DF0A4F1907</vt:lpwstr>
  </property>
</Properties>
</file>